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7500" windowHeight="8070"/>
  </bookViews>
  <sheets>
    <sheet name="Summary" sheetId="2" r:id="rId1"/>
    <sheet name="data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27" i="1" l="1"/>
  <c r="N228" i="1"/>
  <c r="F230" i="1"/>
  <c r="N230" i="1" s="1"/>
  <c r="G230" i="1"/>
  <c r="K230" i="1" s="1"/>
  <c r="F229" i="1"/>
  <c r="N229" i="1" s="1"/>
  <c r="G229" i="1"/>
  <c r="K229" i="1" s="1"/>
  <c r="L229" i="1"/>
  <c r="F228" i="1"/>
  <c r="G228" i="1"/>
  <c r="K228" i="1" s="1"/>
  <c r="M228" i="1" s="1"/>
  <c r="L228" i="1"/>
  <c r="F227" i="1"/>
  <c r="G227" i="1"/>
  <c r="F226" i="1"/>
  <c r="N226" i="1"/>
  <c r="G226" i="1"/>
  <c r="K226" i="1" s="1"/>
  <c r="M226" i="1" s="1"/>
  <c r="L226" i="1"/>
  <c r="F225" i="1"/>
  <c r="N225" i="1"/>
  <c r="G225" i="1"/>
  <c r="L225" i="1" s="1"/>
  <c r="K225" i="1"/>
  <c r="M225" i="1" s="1"/>
  <c r="F224" i="1"/>
  <c r="N224" i="1" s="1"/>
  <c r="G224" i="1"/>
  <c r="K224" i="1"/>
  <c r="M224" i="1" s="1"/>
  <c r="L224" i="1"/>
  <c r="F223" i="1"/>
  <c r="N223" i="1" s="1"/>
  <c r="G223" i="1"/>
  <c r="N157" i="1"/>
  <c r="N169" i="1"/>
  <c r="N170" i="1"/>
  <c r="N171" i="1"/>
  <c r="N172" i="1"/>
  <c r="N173" i="1"/>
  <c r="N174" i="1"/>
  <c r="N175" i="1"/>
  <c r="N176" i="1"/>
  <c r="N180" i="1"/>
  <c r="N183" i="1"/>
  <c r="N184" i="1"/>
  <c r="N185" i="1"/>
  <c r="N186" i="1"/>
  <c r="N187" i="1"/>
  <c r="N188" i="1"/>
  <c r="N189" i="1"/>
  <c r="N190" i="1"/>
  <c r="N191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3" i="1"/>
  <c r="N216" i="1"/>
  <c r="N217" i="1"/>
  <c r="N221" i="1"/>
  <c r="F222" i="1"/>
  <c r="N222" i="1" s="1"/>
  <c r="G222" i="1"/>
  <c r="K222" i="1"/>
  <c r="L222" i="1"/>
  <c r="M222" i="1"/>
  <c r="F221" i="1"/>
  <c r="G221" i="1"/>
  <c r="K221" i="1"/>
  <c r="M221" i="1" s="1"/>
  <c r="L221" i="1"/>
  <c r="F220" i="1"/>
  <c r="N220" i="1" s="1"/>
  <c r="G220" i="1"/>
  <c r="L220" i="1" s="1"/>
  <c r="K220" i="1"/>
  <c r="M220" i="1" s="1"/>
  <c r="F219" i="1"/>
  <c r="N219" i="1" s="1"/>
  <c r="G219" i="1"/>
  <c r="K219" i="1" s="1"/>
  <c r="L219" i="1"/>
  <c r="F218" i="1"/>
  <c r="N218" i="1" s="1"/>
  <c r="G218" i="1"/>
  <c r="K218" i="1" s="1"/>
  <c r="M218" i="1" s="1"/>
  <c r="L218" i="1"/>
  <c r="F217" i="1"/>
  <c r="G217" i="1"/>
  <c r="K217" i="1" s="1"/>
  <c r="L217" i="1"/>
  <c r="F216" i="1"/>
  <c r="G216" i="1"/>
  <c r="F215" i="1"/>
  <c r="N215" i="1" s="1"/>
  <c r="G215" i="1"/>
  <c r="F214" i="1"/>
  <c r="N214" i="1" s="1"/>
  <c r="G214" i="1"/>
  <c r="K214" i="1"/>
  <c r="L214" i="1"/>
  <c r="M214" i="1"/>
  <c r="F213" i="1"/>
  <c r="G213" i="1"/>
  <c r="K213" i="1"/>
  <c r="M213" i="1" s="1"/>
  <c r="L213" i="1"/>
  <c r="F212" i="1"/>
  <c r="N212" i="1" s="1"/>
  <c r="G212" i="1"/>
  <c r="L212" i="1" s="1"/>
  <c r="K212" i="1"/>
  <c r="M212" i="1" s="1"/>
  <c r="F211" i="1"/>
  <c r="N211" i="1" s="1"/>
  <c r="G211" i="1"/>
  <c r="K211" i="1" s="1"/>
  <c r="M211" i="1" s="1"/>
  <c r="L211" i="1"/>
  <c r="F210" i="1"/>
  <c r="N210" i="1" s="1"/>
  <c r="G210" i="1"/>
  <c r="K210" i="1" s="1"/>
  <c r="L210" i="1"/>
  <c r="F209" i="1"/>
  <c r="G209" i="1"/>
  <c r="K209" i="1" s="1"/>
  <c r="F183" i="1"/>
  <c r="G183" i="1"/>
  <c r="F182" i="1"/>
  <c r="N182" i="1" s="1"/>
  <c r="G182" i="1"/>
  <c r="F181" i="1"/>
  <c r="N181" i="1" s="1"/>
  <c r="G181" i="1"/>
  <c r="K181" i="1"/>
  <c r="M181" i="1" s="1"/>
  <c r="L181" i="1"/>
  <c r="F180" i="1"/>
  <c r="G180" i="1"/>
  <c r="K180" i="1"/>
  <c r="M180" i="1" s="1"/>
  <c r="L180" i="1"/>
  <c r="F179" i="1"/>
  <c r="G179" i="1"/>
  <c r="L179" i="1" s="1"/>
  <c r="F178" i="1"/>
  <c r="G178" i="1"/>
  <c r="K178" i="1" s="1"/>
  <c r="L178" i="1"/>
  <c r="F177" i="1"/>
  <c r="N177" i="1" s="1"/>
  <c r="G177" i="1"/>
  <c r="K177" i="1" s="1"/>
  <c r="L177" i="1"/>
  <c r="F166" i="1"/>
  <c r="N166" i="1"/>
  <c r="G166" i="1"/>
  <c r="L166" i="1" s="1"/>
  <c r="K166" i="1"/>
  <c r="M166" i="1" s="1"/>
  <c r="F165" i="1"/>
  <c r="N165" i="1" s="1"/>
  <c r="G165" i="1"/>
  <c r="K165" i="1"/>
  <c r="L165" i="1"/>
  <c r="M165" i="1"/>
  <c r="F164" i="1"/>
  <c r="N164" i="1" s="1"/>
  <c r="G164" i="1"/>
  <c r="F163" i="1"/>
  <c r="N163" i="1"/>
  <c r="G163" i="1"/>
  <c r="K163" i="1" s="1"/>
  <c r="L163" i="1"/>
  <c r="F162" i="1"/>
  <c r="N162" i="1"/>
  <c r="G162" i="1"/>
  <c r="L162" i="1" s="1"/>
  <c r="K162" i="1"/>
  <c r="M162" i="1" s="1"/>
  <c r="F161" i="1"/>
  <c r="N161" i="1" s="1"/>
  <c r="G161" i="1"/>
  <c r="K161" i="1"/>
  <c r="L161" i="1"/>
  <c r="M161" i="1"/>
  <c r="F160" i="1"/>
  <c r="N160" i="1" s="1"/>
  <c r="G160" i="1"/>
  <c r="F159" i="1"/>
  <c r="N159" i="1"/>
  <c r="G159" i="1"/>
  <c r="K159" i="1" s="1"/>
  <c r="L159" i="1"/>
  <c r="F158" i="1"/>
  <c r="N158" i="1"/>
  <c r="G158" i="1"/>
  <c r="L158" i="1" s="1"/>
  <c r="K158" i="1"/>
  <c r="M158" i="1" s="1"/>
  <c r="F157" i="1"/>
  <c r="G157" i="1"/>
  <c r="K157" i="1" s="1"/>
  <c r="L157" i="1"/>
  <c r="F10" i="1"/>
  <c r="F18" i="1"/>
  <c r="N18" i="1"/>
  <c r="F19" i="1"/>
  <c r="N19" i="1" s="1"/>
  <c r="F32" i="1"/>
  <c r="N32" i="1" s="1"/>
  <c r="F47" i="1"/>
  <c r="F49" i="1"/>
  <c r="N49" i="1"/>
  <c r="F53" i="1"/>
  <c r="N53" i="1" s="1"/>
  <c r="F54" i="1"/>
  <c r="N54" i="1" s="1"/>
  <c r="F57" i="1"/>
  <c r="F58" i="1"/>
  <c r="N58" i="1"/>
  <c r="F61" i="1"/>
  <c r="N61" i="1" s="1"/>
  <c r="F66" i="1"/>
  <c r="F67" i="1"/>
  <c r="F84" i="1"/>
  <c r="N84" i="1"/>
  <c r="F91" i="1"/>
  <c r="N91" i="1" s="1"/>
  <c r="F92" i="1"/>
  <c r="N94" i="1"/>
  <c r="F95" i="1"/>
  <c r="N95" i="1" s="1"/>
  <c r="F98" i="1"/>
  <c r="N98" i="1" s="1"/>
  <c r="F99" i="1"/>
  <c r="N99" i="1"/>
  <c r="F107" i="1"/>
  <c r="N107" i="1"/>
  <c r="N114" i="1"/>
  <c r="F119" i="1"/>
  <c r="N119" i="1"/>
  <c r="F128" i="1"/>
  <c r="N128" i="1" s="1"/>
  <c r="F129" i="1"/>
  <c r="F132" i="1"/>
  <c r="F134" i="1"/>
  <c r="N134" i="1"/>
  <c r="F135" i="1"/>
  <c r="N135" i="1" s="1"/>
  <c r="F138" i="1"/>
  <c r="N138" i="1" s="1"/>
  <c r="F150" i="1"/>
  <c r="N150" i="1" s="1"/>
  <c r="K18" i="1"/>
  <c r="K32" i="1"/>
  <c r="M32" i="1" s="1"/>
  <c r="F34" i="1"/>
  <c r="K34" i="1"/>
  <c r="F35" i="1"/>
  <c r="K35" i="1"/>
  <c r="F36" i="1"/>
  <c r="K36" i="1" s="1"/>
  <c r="K49" i="1"/>
  <c r="K53" i="1"/>
  <c r="K58" i="1"/>
  <c r="K61" i="1"/>
  <c r="M61" i="1" s="1"/>
  <c r="F76" i="1"/>
  <c r="K76" i="1" s="1"/>
  <c r="F77" i="1"/>
  <c r="K77" i="1" s="1"/>
  <c r="F79" i="1"/>
  <c r="K79" i="1"/>
  <c r="F83" i="1"/>
  <c r="K83" i="1" s="1"/>
  <c r="M83" i="1" s="1"/>
  <c r="G84" i="1"/>
  <c r="K84" i="1" s="1"/>
  <c r="K91" i="1"/>
  <c r="K94" i="1"/>
  <c r="K95" i="1"/>
  <c r="G98" i="1"/>
  <c r="G99" i="1"/>
  <c r="K107" i="1"/>
  <c r="M107" i="1" s="1"/>
  <c r="G119" i="1"/>
  <c r="K119" i="1"/>
  <c r="G128" i="1"/>
  <c r="G129" i="1"/>
  <c r="G132" i="1"/>
  <c r="G134" i="1"/>
  <c r="K134" i="1"/>
  <c r="M134" i="1" s="1"/>
  <c r="G135" i="1"/>
  <c r="G138" i="1"/>
  <c r="G150" i="1"/>
  <c r="L150" i="1" s="1"/>
  <c r="L10" i="1"/>
  <c r="L18" i="1"/>
  <c r="L19" i="1"/>
  <c r="L32" i="1"/>
  <c r="L34" i="1"/>
  <c r="M34" i="1" s="1"/>
  <c r="L35" i="1"/>
  <c r="L36" i="1"/>
  <c r="L47" i="1"/>
  <c r="L49" i="1"/>
  <c r="L53" i="1"/>
  <c r="L54" i="1"/>
  <c r="L57" i="1"/>
  <c r="L58" i="1"/>
  <c r="L61" i="1"/>
  <c r="L66" i="1"/>
  <c r="L67" i="1"/>
  <c r="L76" i="1"/>
  <c r="L77" i="1"/>
  <c r="L79" i="1"/>
  <c r="L83" i="1"/>
  <c r="L84" i="1"/>
  <c r="L91" i="1"/>
  <c r="L92" i="1"/>
  <c r="L94" i="1"/>
  <c r="L95" i="1"/>
  <c r="L98" i="1"/>
  <c r="L107" i="1"/>
  <c r="L119" i="1"/>
  <c r="L129" i="1"/>
  <c r="L132" i="1"/>
  <c r="L134" i="1"/>
  <c r="L138" i="1"/>
  <c r="F156" i="1"/>
  <c r="N156" i="1"/>
  <c r="G156" i="1"/>
  <c r="F155" i="1"/>
  <c r="N155" i="1"/>
  <c r="G155" i="1"/>
  <c r="K155" i="1"/>
  <c r="L155" i="1"/>
  <c r="M155" i="1"/>
  <c r="F154" i="1"/>
  <c r="N154" i="1" s="1"/>
  <c r="G154" i="1"/>
  <c r="K154" i="1"/>
  <c r="L154" i="1"/>
  <c r="M154" i="1"/>
  <c r="F153" i="1"/>
  <c r="N153" i="1"/>
  <c r="G153" i="1"/>
  <c r="F152" i="1"/>
  <c r="N152" i="1"/>
  <c r="G152" i="1"/>
  <c r="K152" i="1"/>
  <c r="L152" i="1"/>
  <c r="F151" i="1"/>
  <c r="N151" i="1"/>
  <c r="G151" i="1"/>
  <c r="K151" i="1"/>
  <c r="L151" i="1"/>
  <c r="M151" i="1"/>
  <c r="F149" i="1"/>
  <c r="N149" i="1" s="1"/>
  <c r="G149" i="1"/>
  <c r="K149" i="1" s="1"/>
  <c r="F148" i="1"/>
  <c r="N148" i="1"/>
  <c r="G148" i="1"/>
  <c r="K148" i="1" s="1"/>
  <c r="L148" i="1"/>
  <c r="F147" i="1"/>
  <c r="N147" i="1" s="1"/>
  <c r="G147" i="1"/>
  <c r="F139" i="1"/>
  <c r="N139" i="1" s="1"/>
  <c r="F140" i="1"/>
  <c r="N140" i="1"/>
  <c r="F141" i="1"/>
  <c r="K141" i="1" s="1"/>
  <c r="M141" i="1" s="1"/>
  <c r="N141" i="1"/>
  <c r="F142" i="1"/>
  <c r="N142" i="1" s="1"/>
  <c r="F143" i="1"/>
  <c r="N143" i="1" s="1"/>
  <c r="F146" i="1"/>
  <c r="N146" i="1" s="1"/>
  <c r="G146" i="1"/>
  <c r="L146" i="1" s="1"/>
  <c r="K146" i="1"/>
  <c r="M146" i="1" s="1"/>
  <c r="G145" i="1"/>
  <c r="F145" i="1"/>
  <c r="K145" i="1"/>
  <c r="L145" i="1"/>
  <c r="G144" i="1"/>
  <c r="K144" i="1" s="1"/>
  <c r="F144" i="1"/>
  <c r="L144" i="1"/>
  <c r="G143" i="1"/>
  <c r="L143" i="1"/>
  <c r="G142" i="1"/>
  <c r="K142" i="1" s="1"/>
  <c r="M142" i="1" s="1"/>
  <c r="L142" i="1"/>
  <c r="G141" i="1"/>
  <c r="L141" i="1"/>
  <c r="G140" i="1"/>
  <c r="K140" i="1" s="1"/>
  <c r="L140" i="1"/>
  <c r="G139" i="1"/>
  <c r="K139" i="1" s="1"/>
  <c r="M139" i="1" s="1"/>
  <c r="L139" i="1"/>
  <c r="F133" i="1"/>
  <c r="N133" i="1"/>
  <c r="G133" i="1"/>
  <c r="K133" i="1"/>
  <c r="M133" i="1" s="1"/>
  <c r="L133" i="1"/>
  <c r="F131" i="1"/>
  <c r="N131" i="1" s="1"/>
  <c r="G131" i="1"/>
  <c r="K131" i="1" s="1"/>
  <c r="L131" i="1"/>
  <c r="M131" i="1" s="1"/>
  <c r="F130" i="1"/>
  <c r="N130" i="1" s="1"/>
  <c r="G130" i="1"/>
  <c r="L130" i="1"/>
  <c r="F127" i="1"/>
  <c r="N127" i="1"/>
  <c r="G127" i="1"/>
  <c r="K127" i="1" s="1"/>
  <c r="M127" i="1" s="1"/>
  <c r="L127" i="1"/>
  <c r="F126" i="1"/>
  <c r="N126" i="1"/>
  <c r="G126" i="1"/>
  <c r="L126" i="1" s="1"/>
  <c r="K126" i="1"/>
  <c r="M126" i="1" s="1"/>
  <c r="F137" i="1"/>
  <c r="N137" i="1"/>
  <c r="G137" i="1"/>
  <c r="K137" i="1" s="1"/>
  <c r="M137" i="1" s="1"/>
  <c r="L137" i="1"/>
  <c r="F136" i="1"/>
  <c r="N136" i="1"/>
  <c r="G136" i="1"/>
  <c r="K136" i="1"/>
  <c r="L136" i="1"/>
  <c r="F104" i="1"/>
  <c r="N104" i="1" s="1"/>
  <c r="F105" i="1"/>
  <c r="N105" i="1" s="1"/>
  <c r="F106" i="1"/>
  <c r="N106" i="1"/>
  <c r="F108" i="1"/>
  <c r="K108" i="1" s="1"/>
  <c r="M108" i="1" s="1"/>
  <c r="N108" i="1"/>
  <c r="F109" i="1"/>
  <c r="N109" i="1" s="1"/>
  <c r="F97" i="1"/>
  <c r="N97" i="1" s="1"/>
  <c r="N110" i="1"/>
  <c r="N111" i="1"/>
  <c r="N113" i="1"/>
  <c r="N120" i="1"/>
  <c r="N121" i="1"/>
  <c r="N122" i="1"/>
  <c r="F112" i="1"/>
  <c r="N112" i="1" s="1"/>
  <c r="F115" i="1"/>
  <c r="N115" i="1"/>
  <c r="F116" i="1"/>
  <c r="N116" i="1"/>
  <c r="F117" i="1"/>
  <c r="N117" i="1" s="1"/>
  <c r="F118" i="1"/>
  <c r="N118" i="1" s="1"/>
  <c r="F123" i="1"/>
  <c r="N123" i="1" s="1"/>
  <c r="F124" i="1"/>
  <c r="N124" i="1"/>
  <c r="F125" i="1"/>
  <c r="N125" i="1" s="1"/>
  <c r="G125" i="1"/>
  <c r="K125" i="1" s="1"/>
  <c r="L125" i="1"/>
  <c r="M125" i="1" s="1"/>
  <c r="G124" i="1"/>
  <c r="G123" i="1"/>
  <c r="L123" i="1"/>
  <c r="G118" i="1"/>
  <c r="G117" i="1"/>
  <c r="K117" i="1"/>
  <c r="L117" i="1"/>
  <c r="M117" i="1"/>
  <c r="G116" i="1"/>
  <c r="G115" i="1"/>
  <c r="K115" i="1"/>
  <c r="L115" i="1"/>
  <c r="G112" i="1"/>
  <c r="K97" i="1"/>
  <c r="L97" i="1"/>
  <c r="M97" i="1"/>
  <c r="M95" i="1"/>
  <c r="G109" i="1"/>
  <c r="K109" i="1" s="1"/>
  <c r="M109" i="1" s="1"/>
  <c r="L109" i="1"/>
  <c r="G108" i="1"/>
  <c r="L108" i="1"/>
  <c r="G106" i="1"/>
  <c r="K106" i="1" s="1"/>
  <c r="M106" i="1" s="1"/>
  <c r="L106" i="1"/>
  <c r="G105" i="1"/>
  <c r="G104" i="1"/>
  <c r="K104" i="1" s="1"/>
  <c r="L104" i="1"/>
  <c r="F103" i="1"/>
  <c r="N103" i="1"/>
  <c r="G103" i="1"/>
  <c r="F102" i="1"/>
  <c r="N102" i="1" s="1"/>
  <c r="G102" i="1"/>
  <c r="K102" i="1"/>
  <c r="L102" i="1"/>
  <c r="M102" i="1"/>
  <c r="F101" i="1"/>
  <c r="N101" i="1" s="1"/>
  <c r="G101" i="1"/>
  <c r="F100" i="1"/>
  <c r="N100" i="1"/>
  <c r="G100" i="1"/>
  <c r="K100" i="1" s="1"/>
  <c r="L100" i="1"/>
  <c r="F3" i="1"/>
  <c r="K3" i="1" s="1"/>
  <c r="M3" i="1" s="1"/>
  <c r="L3" i="1"/>
  <c r="N3" i="1"/>
  <c r="L4" i="1"/>
  <c r="L5" i="1"/>
  <c r="L6" i="1"/>
  <c r="L7" i="1"/>
  <c r="L8" i="1"/>
  <c r="L9" i="1"/>
  <c r="L11" i="1"/>
  <c r="L12" i="1"/>
  <c r="L13" i="1"/>
  <c r="L14" i="1"/>
  <c r="M14" i="1" s="1"/>
  <c r="L15" i="1"/>
  <c r="L16" i="1"/>
  <c r="L17" i="1"/>
  <c r="L20" i="1"/>
  <c r="L21" i="1"/>
  <c r="L22" i="1"/>
  <c r="L23" i="1"/>
  <c r="L24" i="1"/>
  <c r="L25" i="1"/>
  <c r="L26" i="1"/>
  <c r="L27" i="1"/>
  <c r="L28" i="1"/>
  <c r="L29" i="1"/>
  <c r="L30" i="1"/>
  <c r="L31" i="1"/>
  <c r="L33" i="1"/>
  <c r="L37" i="1"/>
  <c r="L38" i="1"/>
  <c r="M38" i="1" s="1"/>
  <c r="L39" i="1"/>
  <c r="L40" i="1"/>
  <c r="L41" i="1"/>
  <c r="L42" i="1"/>
  <c r="L43" i="1"/>
  <c r="L44" i="1"/>
  <c r="L45" i="1"/>
  <c r="L46" i="1"/>
  <c r="L48" i="1"/>
  <c r="L50" i="1"/>
  <c r="L51" i="1"/>
  <c r="L52" i="1"/>
  <c r="L55" i="1"/>
  <c r="L56" i="1"/>
  <c r="L59" i="1"/>
  <c r="L60" i="1"/>
  <c r="L62" i="1"/>
  <c r="L63" i="1"/>
  <c r="L64" i="1"/>
  <c r="L65" i="1"/>
  <c r="L68" i="1"/>
  <c r="L69" i="1"/>
  <c r="G70" i="1"/>
  <c r="K70" i="1" s="1"/>
  <c r="L70" i="1"/>
  <c r="L71" i="1"/>
  <c r="L72" i="1"/>
  <c r="G73" i="1"/>
  <c r="L73" i="1"/>
  <c r="G74" i="1"/>
  <c r="K74" i="1" s="1"/>
  <c r="M74" i="1" s="1"/>
  <c r="L74" i="1"/>
  <c r="G75" i="1"/>
  <c r="K75" i="1" s="1"/>
  <c r="L75" i="1"/>
  <c r="L78" i="1"/>
  <c r="L80" i="1"/>
  <c r="L81" i="1"/>
  <c r="G82" i="1"/>
  <c r="K82" i="1" s="1"/>
  <c r="M82" i="1" s="1"/>
  <c r="L82" i="1"/>
  <c r="G85" i="1"/>
  <c r="K85" i="1" s="1"/>
  <c r="G86" i="1"/>
  <c r="L86" i="1" s="1"/>
  <c r="G87" i="1"/>
  <c r="L87" i="1" s="1"/>
  <c r="L88" i="1"/>
  <c r="L89" i="1"/>
  <c r="G90" i="1"/>
  <c r="L90" i="1"/>
  <c r="G93" i="1"/>
  <c r="L93" i="1" s="1"/>
  <c r="L96" i="1"/>
  <c r="F4" i="1"/>
  <c r="N4" i="1" s="1"/>
  <c r="K4" i="1"/>
  <c r="F5" i="1"/>
  <c r="N5" i="1" s="1"/>
  <c r="K5" i="1"/>
  <c r="M5" i="1" s="1"/>
  <c r="F6" i="1"/>
  <c r="N6" i="1" s="1"/>
  <c r="F7" i="1"/>
  <c r="F8" i="1"/>
  <c r="K8" i="1" s="1"/>
  <c r="M8" i="1" s="1"/>
  <c r="F9" i="1"/>
  <c r="K9" i="1"/>
  <c r="M9" i="1" s="1"/>
  <c r="F11" i="1"/>
  <c r="K11" i="1"/>
  <c r="F12" i="1"/>
  <c r="K12" i="1" s="1"/>
  <c r="F13" i="1"/>
  <c r="F14" i="1"/>
  <c r="K14" i="1"/>
  <c r="F15" i="1"/>
  <c r="N15" i="1" s="1"/>
  <c r="K15" i="1"/>
  <c r="M15" i="1" s="1"/>
  <c r="F16" i="1"/>
  <c r="F17" i="1"/>
  <c r="N17" i="1" s="1"/>
  <c r="F20" i="1"/>
  <c r="K20" i="1" s="1"/>
  <c r="F21" i="1"/>
  <c r="K21" i="1"/>
  <c r="F22" i="1"/>
  <c r="K22" i="1" s="1"/>
  <c r="F23" i="1"/>
  <c r="N23" i="1" s="1"/>
  <c r="K23" i="1"/>
  <c r="M23" i="1" s="1"/>
  <c r="F24" i="1"/>
  <c r="K24" i="1" s="1"/>
  <c r="M24" i="1" s="1"/>
  <c r="F25" i="1"/>
  <c r="K25" i="1"/>
  <c r="M25" i="1" s="1"/>
  <c r="F26" i="1"/>
  <c r="K26" i="1" s="1"/>
  <c r="F27" i="1"/>
  <c r="N27" i="1" s="1"/>
  <c r="K27" i="1"/>
  <c r="M27" i="1" s="1"/>
  <c r="F28" i="1"/>
  <c r="N28" i="1" s="1"/>
  <c r="K28" i="1"/>
  <c r="M28" i="1" s="1"/>
  <c r="F29" i="1"/>
  <c r="K29" i="1" s="1"/>
  <c r="F30" i="1"/>
  <c r="K30" i="1" s="1"/>
  <c r="F31" i="1"/>
  <c r="N31" i="1" s="1"/>
  <c r="K31" i="1"/>
  <c r="M31" i="1" s="1"/>
  <c r="F33" i="1"/>
  <c r="K33" i="1"/>
  <c r="M33" i="1" s="1"/>
  <c r="F37" i="1"/>
  <c r="K37" i="1" s="1"/>
  <c r="M37" i="1" s="1"/>
  <c r="F38" i="1"/>
  <c r="K38" i="1" s="1"/>
  <c r="F39" i="1"/>
  <c r="N39" i="1" s="1"/>
  <c r="K39" i="1"/>
  <c r="F40" i="1"/>
  <c r="N40" i="1" s="1"/>
  <c r="K40" i="1"/>
  <c r="F41" i="1"/>
  <c r="N41" i="1" s="1"/>
  <c r="K41" i="1"/>
  <c r="M41" i="1" s="1"/>
  <c r="F42" i="1"/>
  <c r="K42" i="1" s="1"/>
  <c r="F43" i="1"/>
  <c r="N43" i="1" s="1"/>
  <c r="K43" i="1"/>
  <c r="F44" i="1"/>
  <c r="K44" i="1"/>
  <c r="M44" i="1" s="1"/>
  <c r="F45" i="1"/>
  <c r="K45" i="1"/>
  <c r="M45" i="1" s="1"/>
  <c r="F46" i="1"/>
  <c r="K46" i="1" s="1"/>
  <c r="M46" i="1" s="1"/>
  <c r="F48" i="1"/>
  <c r="K48" i="1" s="1"/>
  <c r="F50" i="1"/>
  <c r="N50" i="1" s="1"/>
  <c r="K50" i="1"/>
  <c r="F51" i="1"/>
  <c r="N51" i="1" s="1"/>
  <c r="K51" i="1"/>
  <c r="M51" i="1" s="1"/>
  <c r="F52" i="1"/>
  <c r="F55" i="1"/>
  <c r="F56" i="1"/>
  <c r="K56" i="1"/>
  <c r="F59" i="1"/>
  <c r="K59" i="1"/>
  <c r="F60" i="1"/>
  <c r="K60" i="1" s="1"/>
  <c r="M60" i="1" s="1"/>
  <c r="F62" i="1"/>
  <c r="K62" i="1" s="1"/>
  <c r="M62" i="1" s="1"/>
  <c r="F63" i="1"/>
  <c r="K63" i="1" s="1"/>
  <c r="F64" i="1"/>
  <c r="N64" i="1" s="1"/>
  <c r="K64" i="1"/>
  <c r="F65" i="1"/>
  <c r="K65" i="1" s="1"/>
  <c r="M65" i="1" s="1"/>
  <c r="F68" i="1"/>
  <c r="N68" i="1" s="1"/>
  <c r="F69" i="1"/>
  <c r="F70" i="1"/>
  <c r="F71" i="1"/>
  <c r="K71" i="1" s="1"/>
  <c r="F72" i="1"/>
  <c r="K72" i="1"/>
  <c r="M72" i="1" s="1"/>
  <c r="F73" i="1"/>
  <c r="N73" i="1" s="1"/>
  <c r="K73" i="1"/>
  <c r="M73" i="1" s="1"/>
  <c r="F74" i="1"/>
  <c r="F75" i="1"/>
  <c r="N75" i="1" s="1"/>
  <c r="F78" i="1"/>
  <c r="N78" i="1" s="1"/>
  <c r="K78" i="1"/>
  <c r="F80" i="1"/>
  <c r="K80" i="1"/>
  <c r="M80" i="1" s="1"/>
  <c r="F81" i="1"/>
  <c r="F82" i="1"/>
  <c r="F85" i="1"/>
  <c r="F86" i="1"/>
  <c r="F87" i="1"/>
  <c r="K87" i="1"/>
  <c r="M87" i="1" s="1"/>
  <c r="F88" i="1"/>
  <c r="K88" i="1" s="1"/>
  <c r="M88" i="1" s="1"/>
  <c r="F89" i="1"/>
  <c r="K89" i="1"/>
  <c r="M89" i="1" s="1"/>
  <c r="F90" i="1"/>
  <c r="N90" i="1" s="1"/>
  <c r="K90" i="1"/>
  <c r="F93" i="1"/>
  <c r="N93" i="1" s="1"/>
  <c r="K96" i="1"/>
  <c r="N8" i="1"/>
  <c r="N9" i="1"/>
  <c r="N11" i="1"/>
  <c r="N12" i="1"/>
  <c r="N14" i="1"/>
  <c r="N20" i="1"/>
  <c r="N21" i="1"/>
  <c r="N22" i="1"/>
  <c r="N25" i="1"/>
  <c r="N29" i="1"/>
  <c r="N30" i="1"/>
  <c r="N33" i="1"/>
  <c r="N38" i="1"/>
  <c r="N42" i="1"/>
  <c r="N44" i="1"/>
  <c r="N45" i="1"/>
  <c r="N46" i="1"/>
  <c r="N48" i="1"/>
  <c r="N56" i="1"/>
  <c r="N59" i="1"/>
  <c r="N62" i="1"/>
  <c r="N63" i="1"/>
  <c r="N70" i="1"/>
  <c r="N71" i="1"/>
  <c r="N72" i="1"/>
  <c r="N74" i="1"/>
  <c r="N82" i="1"/>
  <c r="N85" i="1"/>
  <c r="N86" i="1"/>
  <c r="N87" i="1"/>
  <c r="N88" i="1"/>
  <c r="N89" i="1"/>
  <c r="N96" i="1"/>
  <c r="M94" i="1"/>
  <c r="M96" i="1"/>
  <c r="Q4" i="1"/>
  <c r="M79" i="1"/>
  <c r="M78" i="1"/>
  <c r="M77" i="1"/>
  <c r="M91" i="1"/>
  <c r="M71" i="1"/>
  <c r="M90" i="1"/>
  <c r="M75" i="1"/>
  <c r="M64" i="1"/>
  <c r="M59" i="1"/>
  <c r="Q3" i="1"/>
  <c r="M63" i="1"/>
  <c r="M56" i="1"/>
  <c r="M53" i="1"/>
  <c r="M50" i="1"/>
  <c r="M49" i="1"/>
  <c r="M48" i="1"/>
  <c r="M43" i="1"/>
  <c r="M42" i="1"/>
  <c r="M40" i="1"/>
  <c r="M39" i="1"/>
  <c r="M36" i="1"/>
  <c r="M35" i="1"/>
  <c r="M30" i="1"/>
  <c r="M29" i="1"/>
  <c r="M22" i="1"/>
  <c r="M21" i="1"/>
  <c r="M20" i="1"/>
  <c r="M12" i="1"/>
  <c r="M11" i="1"/>
  <c r="M18" i="1"/>
  <c r="M4" i="1"/>
  <c r="L103" i="1" l="1"/>
  <c r="K103" i="1"/>
  <c r="N179" i="1"/>
  <c r="K179" i="1"/>
  <c r="M179" i="1" s="1"/>
  <c r="K81" i="1"/>
  <c r="M81" i="1" s="1"/>
  <c r="N81" i="1"/>
  <c r="K68" i="1"/>
  <c r="M68" i="1" s="1"/>
  <c r="K17" i="1"/>
  <c r="M17" i="1" s="1"/>
  <c r="M119" i="1"/>
  <c r="M84" i="1"/>
  <c r="K54" i="1"/>
  <c r="M54" i="1" s="1"/>
  <c r="N129" i="1"/>
  <c r="K129" i="1"/>
  <c r="M129" i="1" s="1"/>
  <c r="N67" i="1"/>
  <c r="K67" i="1"/>
  <c r="M67" i="1" s="1"/>
  <c r="M159" i="1"/>
  <c r="K101" i="1"/>
  <c r="L101" i="1"/>
  <c r="K156" i="1"/>
  <c r="L156" i="1"/>
  <c r="M229" i="1"/>
  <c r="N24" i="1"/>
  <c r="K118" i="1"/>
  <c r="M118" i="1" s="1"/>
  <c r="L118" i="1"/>
  <c r="M136" i="1"/>
  <c r="M140" i="1"/>
  <c r="K143" i="1"/>
  <c r="M143" i="1" s="1"/>
  <c r="K153" i="1"/>
  <c r="L153" i="1"/>
  <c r="L128" i="1"/>
  <c r="K128" i="1"/>
  <c r="M128" i="1" s="1"/>
  <c r="M58" i="1"/>
  <c r="N132" i="1"/>
  <c r="K132" i="1"/>
  <c r="M132" i="1" s="1"/>
  <c r="N10" i="1"/>
  <c r="K10" i="1"/>
  <c r="M10" i="1" s="1"/>
  <c r="M163" i="1"/>
  <c r="N60" i="1"/>
  <c r="K93" i="1"/>
  <c r="M93" i="1" s="1"/>
  <c r="N55" i="1"/>
  <c r="K55" i="1"/>
  <c r="M55" i="1" s="1"/>
  <c r="N37" i="1"/>
  <c r="K86" i="1"/>
  <c r="M86" i="1" s="1"/>
  <c r="K52" i="1"/>
  <c r="M52" i="1" s="1"/>
  <c r="N52" i="1"/>
  <c r="M26" i="1"/>
  <c r="K7" i="1"/>
  <c r="M7" i="1" s="1"/>
  <c r="N7" i="1"/>
  <c r="L85" i="1"/>
  <c r="M70" i="1"/>
  <c r="K105" i="1"/>
  <c r="L105" i="1"/>
  <c r="C10" i="2" s="1"/>
  <c r="C4" i="2" s="1"/>
  <c r="L124" i="1"/>
  <c r="K124" i="1"/>
  <c r="M124" i="1" s="1"/>
  <c r="L149" i="1"/>
  <c r="M149" i="1" s="1"/>
  <c r="L209" i="1"/>
  <c r="M209" i="1" s="1"/>
  <c r="K216" i="1"/>
  <c r="L216" i="1"/>
  <c r="K16" i="1"/>
  <c r="N16" i="1"/>
  <c r="M145" i="1"/>
  <c r="M115" i="1"/>
  <c r="M177" i="1"/>
  <c r="K69" i="1"/>
  <c r="M69" i="1" s="1"/>
  <c r="N69" i="1"/>
  <c r="N13" i="1"/>
  <c r="K13" i="1"/>
  <c r="M13" i="1" s="1"/>
  <c r="K6" i="1"/>
  <c r="M6" i="1" s="1"/>
  <c r="M85" i="1"/>
  <c r="L147" i="1"/>
  <c r="K147" i="1"/>
  <c r="M147" i="1" s="1"/>
  <c r="K135" i="1"/>
  <c r="L135" i="1"/>
  <c r="M152" i="1"/>
  <c r="M100" i="1"/>
  <c r="M157" i="1"/>
  <c r="M219" i="1"/>
  <c r="M104" i="1"/>
  <c r="N47" i="1"/>
  <c r="K47" i="1"/>
  <c r="M47" i="1" s="1"/>
  <c r="K182" i="1"/>
  <c r="L182" i="1"/>
  <c r="K223" i="1"/>
  <c r="L223" i="1"/>
  <c r="K227" i="1"/>
  <c r="M227" i="1" s="1"/>
  <c r="L227" i="1"/>
  <c r="K150" i="1"/>
  <c r="M150" i="1" s="1"/>
  <c r="K98" i="1"/>
  <c r="M98" i="1" s="1"/>
  <c r="M178" i="1"/>
  <c r="M210" i="1"/>
  <c r="M217" i="1"/>
  <c r="N65" i="1"/>
  <c r="K112" i="1"/>
  <c r="M112" i="1" s="1"/>
  <c r="L112" i="1"/>
  <c r="K123" i="1"/>
  <c r="M123" i="1" s="1"/>
  <c r="K130" i="1"/>
  <c r="M130" i="1" s="1"/>
  <c r="M144" i="1"/>
  <c r="M76" i="1"/>
  <c r="N92" i="1"/>
  <c r="K92" i="1"/>
  <c r="M92" i="1" s="1"/>
  <c r="K160" i="1"/>
  <c r="M160" i="1" s="1"/>
  <c r="L160" i="1"/>
  <c r="K164" i="1"/>
  <c r="L164" i="1"/>
  <c r="N66" i="1"/>
  <c r="K66" i="1"/>
  <c r="M66" i="1" s="1"/>
  <c r="K116" i="1"/>
  <c r="L116" i="1"/>
  <c r="M148" i="1"/>
  <c r="K99" i="1"/>
  <c r="L99" i="1"/>
  <c r="N26" i="1"/>
  <c r="K138" i="1"/>
  <c r="M138" i="1" s="1"/>
  <c r="N57" i="1"/>
  <c r="K57" i="1"/>
  <c r="M57" i="1" s="1"/>
  <c r="K183" i="1"/>
  <c r="M183" i="1" s="1"/>
  <c r="L183" i="1"/>
  <c r="K215" i="1"/>
  <c r="L215" i="1"/>
  <c r="L230" i="1"/>
  <c r="M230" i="1" s="1"/>
  <c r="K19" i="1"/>
  <c r="M19" i="1" s="1"/>
  <c r="M223" i="1" l="1"/>
  <c r="M116" i="1"/>
  <c r="C12" i="2"/>
  <c r="M153" i="1"/>
  <c r="M182" i="1"/>
  <c r="C11" i="2"/>
  <c r="C13" i="2"/>
  <c r="M16" i="1"/>
  <c r="M105" i="1"/>
  <c r="M156" i="1"/>
  <c r="M164" i="1"/>
  <c r="M215" i="1"/>
  <c r="M99" i="1"/>
  <c r="M135" i="1"/>
  <c r="M216" i="1"/>
  <c r="M101" i="1"/>
  <c r="M103" i="1"/>
</calcChain>
</file>

<file path=xl/comments1.xml><?xml version="1.0" encoding="utf-8"?>
<comments xmlns="http://schemas.openxmlformats.org/spreadsheetml/2006/main">
  <authors>
    <author>RFox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from rolling quote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from ample</t>
        </r>
      </text>
    </comment>
    <comment ref="E84" authorId="0">
      <text>
        <r>
          <rPr>
            <b/>
            <sz val="8"/>
            <color indexed="81"/>
            <rFont val="Tahoma"/>
            <family val="2"/>
          </rPr>
          <t>didn't check the SB spot price at the time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<sst xmlns="http://schemas.openxmlformats.org/spreadsheetml/2006/main" count="35" uniqueCount="31">
  <si>
    <t>FTSE Small Cap</t>
  </si>
  <si>
    <t>FTSE 100</t>
  </si>
  <si>
    <t>FTSE Mid 250</t>
  </si>
  <si>
    <t>Mid price</t>
  </si>
  <si>
    <t>Spread</t>
  </si>
  <si>
    <t>SB Min</t>
  </si>
  <si>
    <t>SM Max</t>
  </si>
  <si>
    <t>Expiry</t>
  </si>
  <si>
    <t>Market Spread</t>
  </si>
  <si>
    <t>SB charge</t>
  </si>
  <si>
    <t>Total Charge %</t>
  </si>
  <si>
    <t>SB annual interest</t>
  </si>
  <si>
    <t>Index</t>
  </si>
  <si>
    <t>SB C0</t>
  </si>
  <si>
    <t>IG</t>
  </si>
  <si>
    <t>Fins</t>
  </si>
  <si>
    <t>CMC</t>
  </si>
  <si>
    <t>Ave Market spread</t>
  </si>
  <si>
    <t>No Deals</t>
  </si>
  <si>
    <t>Ave Annual interest %</t>
  </si>
  <si>
    <t>Deal date</t>
  </si>
  <si>
    <t>SB Co</t>
  </si>
  <si>
    <t>Unclassified</t>
  </si>
  <si>
    <t>FILTERS</t>
  </si>
  <si>
    <t>KEY</t>
  </si>
  <si>
    <t>Size of deal  £</t>
  </si>
  <si>
    <t>"Round trip" cost £</t>
  </si>
  <si>
    <t>Market Min</t>
  </si>
  <si>
    <t>Market  Max</t>
  </si>
  <si>
    <t>Ave SB charge %</t>
  </si>
  <si>
    <t>LCG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</si>
</sst>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4" formatCode="0.0"/>
    <numFmt numFmtId="181" formatCode="0.0%"/>
    <numFmt numFmtId="187" formatCode="&quot;£&quot;#,##0.00"/>
    <numFmt numFmtId="189" formatCode="&quot;£&quot;#,##0"/>
  </numFmts>
  <fonts count="13" x14ac:knownFonts="1">
    <font>
      <sz val="10"/>
      <name val="Arial"/>
    </font>
    <font>
      <sz val="10"/>
      <name val="Arial"/>
    </font>
    <font>
      <sz val="6"/>
      <name val="Arial"/>
      <family val="2"/>
    </font>
    <font>
      <sz val="6"/>
      <name val="Arial"/>
      <family val="2"/>
    </font>
    <font>
      <b/>
      <i/>
      <sz val="6"/>
      <color indexed="10"/>
      <name val="Arial"/>
      <family val="2"/>
    </font>
    <font>
      <b/>
      <i/>
      <sz val="6"/>
      <name val="Arial"/>
      <family val="2"/>
    </font>
    <font>
      <b/>
      <i/>
      <sz val="6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6"/>
      <color indexed="8"/>
      <name val="Arial"/>
      <family val="2"/>
    </font>
    <font>
      <sz val="14"/>
      <name val="Arial"/>
      <family val="2"/>
    </font>
    <font>
      <b/>
      <i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174" fontId="10" fillId="0" borderId="0" xfId="0" applyNumberFormat="1" applyFont="1" applyFill="1" applyAlignment="1"/>
    <xf numFmtId="0" fontId="2" fillId="0" borderId="0" xfId="0" applyFont="1" applyFill="1" applyAlignment="1"/>
    <xf numFmtId="174" fontId="2" fillId="0" borderId="0" xfId="0" applyNumberFormat="1" applyFont="1" applyFill="1" applyAlignment="1"/>
    <xf numFmtId="15" fontId="2" fillId="0" borderId="0" xfId="0" applyNumberFormat="1" applyFont="1" applyFill="1" applyAlignment="1"/>
    <xf numFmtId="0" fontId="2" fillId="0" borderId="0" xfId="0" applyFont="1" applyFill="1" applyBorder="1" applyAlignment="1"/>
    <xf numFmtId="15" fontId="2" fillId="0" borderId="0" xfId="0" applyNumberFormat="1" applyFont="1" applyFill="1" applyBorder="1" applyAlignment="1"/>
    <xf numFmtId="0" fontId="2" fillId="0" borderId="1" xfId="0" applyFont="1" applyBorder="1" applyAlignment="1"/>
    <xf numFmtId="0" fontId="2" fillId="0" borderId="2" xfId="0" applyFont="1" applyFill="1" applyBorder="1" applyAlignment="1"/>
    <xf numFmtId="0" fontId="3" fillId="0" borderId="0" xfId="0" applyFont="1" applyAlignment="1"/>
    <xf numFmtId="0" fontId="3" fillId="0" borderId="0" xfId="0" applyFont="1" applyFill="1" applyAlignment="1"/>
    <xf numFmtId="10" fontId="2" fillId="0" borderId="0" xfId="1" applyNumberFormat="1" applyFont="1" applyFill="1" applyAlignment="1"/>
    <xf numFmtId="0" fontId="0" fillId="0" borderId="0" xfId="0" applyFill="1" applyAlignment="1"/>
    <xf numFmtId="0" fontId="0" fillId="0" borderId="0" xfId="0" applyAlignment="1"/>
    <xf numFmtId="15" fontId="2" fillId="0" borderId="0" xfId="0" applyNumberFormat="1" applyFont="1" applyBorder="1" applyAlignment="1"/>
    <xf numFmtId="15" fontId="3" fillId="0" borderId="0" xfId="0" applyNumberFormat="1" applyFont="1"/>
    <xf numFmtId="15" fontId="3" fillId="0" borderId="0" xfId="0" applyNumberFormat="1" applyFont="1" applyFill="1"/>
    <xf numFmtId="10" fontId="3" fillId="0" borderId="0" xfId="1" applyNumberFormat="1" applyFont="1" applyFill="1"/>
    <xf numFmtId="15" fontId="3" fillId="0" borderId="0" xfId="0" applyNumberFormat="1" applyFont="1" applyBorder="1"/>
    <xf numFmtId="0" fontId="2" fillId="0" borderId="0" xfId="0" applyFont="1" applyFill="1"/>
    <xf numFmtId="15" fontId="2" fillId="0" borderId="0" xfId="0" applyNumberFormat="1" applyFont="1" applyFill="1"/>
    <xf numFmtId="181" fontId="3" fillId="0" borderId="0" xfId="1" applyNumberFormat="1" applyFont="1"/>
    <xf numFmtId="10" fontId="2" fillId="0" borderId="0" xfId="1" applyNumberFormat="1" applyFont="1" applyFill="1"/>
    <xf numFmtId="15" fontId="2" fillId="0" borderId="0" xfId="0" applyNumberFormat="1" applyFont="1" applyFill="1" applyBorder="1"/>
    <xf numFmtId="0" fontId="2" fillId="2" borderId="0" xfId="0" applyFont="1" applyFill="1" applyAlignment="1"/>
    <xf numFmtId="174" fontId="2" fillId="0" borderId="2" xfId="0" applyNumberFormat="1" applyFont="1" applyFill="1" applyBorder="1" applyAlignment="1"/>
    <xf numFmtId="1" fontId="2" fillId="0" borderId="0" xfId="0" applyNumberFormat="1" applyFont="1" applyFill="1" applyAlignment="1"/>
    <xf numFmtId="15" fontId="2" fillId="0" borderId="2" xfId="0" applyNumberFormat="1" applyFont="1" applyFill="1" applyBorder="1" applyAlignment="1"/>
    <xf numFmtId="10" fontId="2" fillId="0" borderId="2" xfId="1" applyNumberFormat="1" applyFont="1" applyFill="1" applyBorder="1" applyAlignment="1"/>
    <xf numFmtId="0" fontId="11" fillId="0" borderId="0" xfId="0" applyFont="1"/>
    <xf numFmtId="0" fontId="11" fillId="0" borderId="3" xfId="0" applyFont="1" applyFill="1" applyBorder="1" applyAlignment="1"/>
    <xf numFmtId="189" fontId="11" fillId="2" borderId="4" xfId="0" applyNumberFormat="1" applyFont="1" applyFill="1" applyBorder="1" applyAlignment="1"/>
    <xf numFmtId="0" fontId="11" fillId="0" borderId="5" xfId="0" applyFont="1" applyFill="1" applyBorder="1" applyAlignment="1"/>
    <xf numFmtId="187" fontId="11" fillId="0" borderId="6" xfId="0" applyNumberFormat="1" applyFont="1" applyFill="1" applyBorder="1" applyAlignment="1"/>
    <xf numFmtId="0" fontId="12" fillId="3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0" borderId="3" xfId="0" applyFont="1" applyBorder="1"/>
    <xf numFmtId="10" fontId="11" fillId="0" borderId="9" xfId="1" applyNumberFormat="1" applyFont="1" applyBorder="1"/>
    <xf numFmtId="0" fontId="11" fillId="0" borderId="10" xfId="0" applyFont="1" applyFill="1" applyBorder="1"/>
    <xf numFmtId="0" fontId="11" fillId="0" borderId="5" xfId="0" applyFont="1" applyFill="1" applyBorder="1"/>
    <xf numFmtId="0" fontId="11" fillId="3" borderId="1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" fontId="11" fillId="0" borderId="12" xfId="1" applyNumberFormat="1" applyFont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15" fontId="2" fillId="0" borderId="2" xfId="0" applyNumberFormat="1" applyFont="1" applyBorder="1" applyAlignment="1"/>
    <xf numFmtId="10" fontId="3" fillId="0" borderId="0" xfId="1" applyNumberFormat="1" applyFont="1" applyFill="1" applyBorder="1"/>
    <xf numFmtId="181" fontId="3" fillId="0" borderId="0" xfId="1" applyNumberFormat="1" applyFont="1" applyBorder="1"/>
    <xf numFmtId="0" fontId="11" fillId="0" borderId="14" xfId="0" applyFont="1" applyFill="1" applyBorder="1" applyAlignment="1">
      <alignment horizontal="center"/>
    </xf>
    <xf numFmtId="0" fontId="11" fillId="0" borderId="1" xfId="0" applyFont="1" applyBorder="1"/>
    <xf numFmtId="0" fontId="11" fillId="0" borderId="15" xfId="0" applyFont="1" applyBorder="1"/>
    <xf numFmtId="0" fontId="11" fillId="0" borderId="1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66675</xdr:rowOff>
    </xdr:from>
    <xdr:to>
      <xdr:col>6</xdr:col>
      <xdr:colOff>552450</xdr:colOff>
      <xdr:row>13</xdr:row>
      <xdr:rowOff>38100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800350" y="66675"/>
          <a:ext cx="3143250" cy="2552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Explanation;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the filters (B9:C9) to find the additional charges (C10:C11) and annual interest (C12) from the relevant SB company (B9). Leave the filters blank for an average of that specific filter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Input the deal size (C3) to compare the "round trip" cost with the cost of buying AND selling through a broker (C4).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1" u="none" strike="noStrike" baseline="0">
              <a:solidFill>
                <a:srgbClr val="FF0000"/>
              </a:solidFill>
              <a:latin typeface="Arial"/>
              <a:cs typeface="Arial"/>
            </a:rPr>
            <a:t>If you're paying more than this, Spreadbetting is cheaper, Tax Free or not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tabSelected="1" workbookViewId="0">
      <selection activeCell="E26" sqref="E26"/>
    </sheetView>
  </sheetViews>
  <sheetFormatPr defaultRowHeight="18" x14ac:dyDescent="0.25"/>
  <cols>
    <col min="1" max="1" width="2.5703125" style="35" customWidth="1"/>
    <col min="2" max="2" width="28.140625" style="35" bestFit="1" customWidth="1"/>
    <col min="3" max="3" width="9.85546875" style="35" bestFit="1" customWidth="1"/>
    <col min="4" max="4" width="9.140625" style="35"/>
    <col min="5" max="5" width="22" style="35" bestFit="1" customWidth="1"/>
    <col min="6" max="16384" width="9.140625" style="35"/>
  </cols>
  <sheetData>
    <row r="1" spans="2:5" ht="9" customHeight="1" x14ac:dyDescent="0.25"/>
    <row r="2" spans="2:5" ht="9" customHeight="1" thickBot="1" x14ac:dyDescent="0.3"/>
    <row r="3" spans="2:5" x14ac:dyDescent="0.25">
      <c r="B3" s="36" t="s">
        <v>25</v>
      </c>
      <c r="C3" s="37">
        <v>2000</v>
      </c>
    </row>
    <row r="4" spans="2:5" ht="18.75" thickBot="1" x14ac:dyDescent="0.3">
      <c r="B4" s="38" t="s">
        <v>26</v>
      </c>
      <c r="C4" s="39">
        <f>C3*Summary!C10</f>
        <v>5.3713239930386338</v>
      </c>
    </row>
    <row r="5" spans="2:5" ht="8.25" customHeight="1" x14ac:dyDescent="0.25"/>
    <row r="6" spans="2:5" ht="8.25" customHeight="1" thickBot="1" x14ac:dyDescent="0.3"/>
    <row r="7" spans="2:5" ht="18.75" thickBot="1" x14ac:dyDescent="0.3">
      <c r="B7" s="65" t="s">
        <v>23</v>
      </c>
      <c r="C7" s="68"/>
    </row>
    <row r="8" spans="2:5" ht="19.5" thickBot="1" x14ac:dyDescent="0.3">
      <c r="B8" s="40" t="s">
        <v>13</v>
      </c>
      <c r="C8" s="41" t="s">
        <v>12</v>
      </c>
    </row>
    <row r="9" spans="2:5" ht="18.75" thickBot="1" x14ac:dyDescent="0.3">
      <c r="B9" s="42">
        <v>4</v>
      </c>
      <c r="C9" s="43"/>
    </row>
    <row r="10" spans="2:5" ht="18.75" thickBot="1" x14ac:dyDescent="0.3">
      <c r="B10" s="44" t="s">
        <v>29</v>
      </c>
      <c r="C10" s="45">
        <f>DAVERAGE(data!A2:O353,12,B8:C9)</f>
        <v>2.6856619965193169E-3</v>
      </c>
    </row>
    <row r="11" spans="2:5" ht="18.75" thickBot="1" x14ac:dyDescent="0.3">
      <c r="B11" s="46" t="s">
        <v>17</v>
      </c>
      <c r="C11" s="45">
        <f>DAVERAGE(data!A2:N353,11,B8:C9)</f>
        <v>2.330940807134774E-3</v>
      </c>
    </row>
    <row r="12" spans="2:5" ht="18.75" thickBot="1" x14ac:dyDescent="0.3">
      <c r="B12" s="46" t="s">
        <v>19</v>
      </c>
      <c r="C12" s="45">
        <f>DAVERAGE(data!A2:O353,14,B8:C9)</f>
        <v>3.9729316537529792E-2</v>
      </c>
    </row>
    <row r="13" spans="2:5" ht="18.75" thickBot="1" x14ac:dyDescent="0.3">
      <c r="B13" s="47" t="s">
        <v>18</v>
      </c>
      <c r="C13" s="52">
        <f>DCOUNT(data!A2:O283,11,B8:C9)</f>
        <v>166</v>
      </c>
    </row>
    <row r="14" spans="2:5" ht="18.75" thickBot="1" x14ac:dyDescent="0.3"/>
    <row r="15" spans="2:5" ht="18.75" thickBot="1" x14ac:dyDescent="0.3">
      <c r="B15" s="65" t="s">
        <v>24</v>
      </c>
      <c r="C15" s="66"/>
      <c r="D15" s="66"/>
      <c r="E15" s="67"/>
    </row>
    <row r="16" spans="2:5" ht="18.75" thickBot="1" x14ac:dyDescent="0.3">
      <c r="B16" s="65" t="s">
        <v>21</v>
      </c>
      <c r="C16" s="68"/>
      <c r="D16" s="65" t="s">
        <v>12</v>
      </c>
      <c r="E16" s="68"/>
    </row>
    <row r="17" spans="2:5" x14ac:dyDescent="0.25">
      <c r="B17" s="57"/>
      <c r="C17" s="58"/>
      <c r="D17" s="58"/>
      <c r="E17" s="59"/>
    </row>
    <row r="18" spans="2:5" x14ac:dyDescent="0.25">
      <c r="B18" s="48">
        <v>1</v>
      </c>
      <c r="C18" s="53" t="s">
        <v>14</v>
      </c>
      <c r="D18" s="49">
        <v>0</v>
      </c>
      <c r="E18" s="55" t="s">
        <v>22</v>
      </c>
    </row>
    <row r="19" spans="2:5" x14ac:dyDescent="0.25">
      <c r="B19" s="48">
        <v>2</v>
      </c>
      <c r="C19" s="53" t="s">
        <v>15</v>
      </c>
      <c r="D19" s="49">
        <v>1</v>
      </c>
      <c r="E19" s="55" t="s">
        <v>1</v>
      </c>
    </row>
    <row r="20" spans="2:5" x14ac:dyDescent="0.25">
      <c r="B20" s="48">
        <v>3</v>
      </c>
      <c r="C20" s="53" t="s">
        <v>30</v>
      </c>
      <c r="D20" s="49">
        <v>2</v>
      </c>
      <c r="E20" s="55" t="s">
        <v>2</v>
      </c>
    </row>
    <row r="21" spans="2:5" ht="18.75" thickBot="1" x14ac:dyDescent="0.3">
      <c r="B21" s="50">
        <v>4</v>
      </c>
      <c r="C21" s="54" t="s">
        <v>16</v>
      </c>
      <c r="D21" s="51">
        <v>3</v>
      </c>
      <c r="E21" s="56" t="s">
        <v>0</v>
      </c>
    </row>
  </sheetData>
  <mergeCells count="4">
    <mergeCell ref="B15:E15"/>
    <mergeCell ref="B16:C16"/>
    <mergeCell ref="D16:E16"/>
    <mergeCell ref="B7:C7"/>
  </mergeCells>
  <phoneticPr fontId="9" type="noConversion"/>
  <dataValidations count="2">
    <dataValidation type="list" allowBlank="1" showInputMessage="1" showErrorMessage="1" sqref="C9">
      <formula1>$D$17:$D$21</formula1>
    </dataValidation>
    <dataValidation type="list" allowBlank="1" showInputMessage="1" showErrorMessage="1" sqref="B9">
      <formula1>$B$17:$B$22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F712"/>
  <sheetViews>
    <sheetView workbookViewId="0">
      <pane ySplit="2" topLeftCell="A184" activePane="bottomLeft" state="frozen"/>
      <selection pane="bottomLeft" activeCell="P214" sqref="P214"/>
    </sheetView>
  </sheetViews>
  <sheetFormatPr defaultRowHeight="8.25" x14ac:dyDescent="0.15"/>
  <cols>
    <col min="1" max="1" width="4.5703125" style="8" customWidth="1"/>
    <col min="2" max="2" width="9.28515625" style="8" bestFit="1" customWidth="1"/>
    <col min="3" max="3" width="7.7109375" style="11" customWidth="1"/>
    <col min="4" max="5" width="6.28515625" style="8" customWidth="1"/>
    <col min="6" max="7" width="5.28515625" style="8" customWidth="1"/>
    <col min="8" max="8" width="7.140625" style="8" bestFit="1" customWidth="1"/>
    <col min="9" max="9" width="5" style="8" customWidth="1"/>
    <col min="10" max="10" width="8" style="8" customWidth="1"/>
    <col min="11" max="11" width="7.140625" style="8" customWidth="1"/>
    <col min="12" max="12" width="5.28515625" style="8" customWidth="1"/>
    <col min="13" max="13" width="6.28515625" style="8" customWidth="1"/>
    <col min="14" max="14" width="11.7109375" style="8" customWidth="1"/>
    <col min="15" max="15" width="6.28515625" style="8" customWidth="1"/>
    <col min="16" max="16" width="5.28515625" style="8" bestFit="1" customWidth="1"/>
    <col min="17" max="17" width="9.85546875" style="8" bestFit="1" customWidth="1"/>
    <col min="18" max="16384" width="9.140625" style="8"/>
  </cols>
  <sheetData>
    <row r="1" spans="1:17" ht="9" thickBot="1" x14ac:dyDescent="0.2">
      <c r="A1" s="8">
        <v>1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</row>
    <row r="2" spans="1:17" s="4" customFormat="1" ht="42" customHeight="1" thickBot="1" x14ac:dyDescent="0.2">
      <c r="A2" s="3" t="s">
        <v>13</v>
      </c>
      <c r="B2" s="3" t="s">
        <v>12</v>
      </c>
      <c r="C2" s="3" t="s">
        <v>20</v>
      </c>
      <c r="D2" s="3" t="s">
        <v>27</v>
      </c>
      <c r="E2" s="3" t="s">
        <v>28</v>
      </c>
      <c r="F2" s="4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5" t="s">
        <v>8</v>
      </c>
      <c r="L2" s="4" t="s">
        <v>9</v>
      </c>
      <c r="M2" s="4" t="s">
        <v>10</v>
      </c>
      <c r="N2" s="4" t="s">
        <v>11</v>
      </c>
      <c r="O2" s="13" t="s">
        <v>12</v>
      </c>
    </row>
    <row r="3" spans="1:17" ht="9.75" customHeight="1" x14ac:dyDescent="0.15">
      <c r="A3" s="8">
        <v>1</v>
      </c>
      <c r="B3" s="8">
        <v>3</v>
      </c>
      <c r="C3" s="10">
        <v>38595</v>
      </c>
      <c r="D3" s="8">
        <v>2.0863</v>
      </c>
      <c r="E3" s="8">
        <v>2.0863</v>
      </c>
      <c r="F3" s="8">
        <f t="shared" ref="F3:F34" si="0">AVERAGE(D3:E3)</f>
        <v>2.0863</v>
      </c>
      <c r="G3" s="8">
        <v>0.01</v>
      </c>
      <c r="H3" s="8">
        <v>2.0749</v>
      </c>
      <c r="I3" s="8">
        <v>2.1011000000000002</v>
      </c>
      <c r="J3" s="10">
        <v>38706</v>
      </c>
      <c r="K3" s="17">
        <f t="shared" ref="K3:K34" si="1">G3/F3</f>
        <v>4.7931745194842541E-3</v>
      </c>
      <c r="L3" s="17">
        <f t="shared" ref="L3:L34" si="2">(I3-H3-G3)/AVERAGE(H3:I3)</f>
        <v>7.7586206896552781E-3</v>
      </c>
      <c r="M3" s="17">
        <f t="shared" ref="M3:M34" si="3">SUM(K3:L3)</f>
        <v>1.2551795209139533E-2</v>
      </c>
      <c r="N3" s="17">
        <f t="shared" ref="N3:N33" si="4">((AVERAGE(H3:I3))-F3)/F3*365/(J3-C3)</f>
        <v>2.679427738144181E-3</v>
      </c>
      <c r="O3" s="1"/>
      <c r="Q3" s="32">
        <f ca="1">NOW()-C64</f>
        <v>3731.3864101851868</v>
      </c>
    </row>
    <row r="4" spans="1:17" ht="9.75" customHeight="1" x14ac:dyDescent="0.15">
      <c r="A4" s="8">
        <v>1</v>
      </c>
      <c r="B4" s="8">
        <v>0</v>
      </c>
      <c r="C4" s="12">
        <v>38596</v>
      </c>
      <c r="D4" s="8">
        <v>1.45</v>
      </c>
      <c r="E4" s="8">
        <v>1.47</v>
      </c>
      <c r="F4" s="8">
        <f t="shared" si="0"/>
        <v>1.46</v>
      </c>
      <c r="G4" s="8">
        <v>0.02</v>
      </c>
      <c r="H4" s="8">
        <v>1.462</v>
      </c>
      <c r="I4" s="8">
        <v>1.502</v>
      </c>
      <c r="J4" s="10">
        <v>38706</v>
      </c>
      <c r="K4" s="17">
        <f t="shared" si="1"/>
        <v>1.3698630136986302E-2</v>
      </c>
      <c r="L4" s="17">
        <f t="shared" si="2"/>
        <v>1.3495276653171413E-2</v>
      </c>
      <c r="M4" s="17">
        <f t="shared" si="3"/>
        <v>2.7193906790157714E-2</v>
      </c>
      <c r="N4" s="17">
        <f t="shared" si="4"/>
        <v>5.0000000000000051E-2</v>
      </c>
      <c r="O4" s="1"/>
      <c r="Q4" s="8">
        <f>COUNT(A3:A121)</f>
        <v>119</v>
      </c>
    </row>
    <row r="5" spans="1:17" ht="9.75" customHeight="1" x14ac:dyDescent="0.15">
      <c r="A5" s="8">
        <v>1</v>
      </c>
      <c r="B5" s="8">
        <v>0</v>
      </c>
      <c r="C5" s="12">
        <v>38609</v>
      </c>
      <c r="D5" s="8">
        <v>2.613</v>
      </c>
      <c r="E5" s="8">
        <v>2.657</v>
      </c>
      <c r="F5" s="8">
        <f t="shared" si="0"/>
        <v>2.6349999999999998</v>
      </c>
      <c r="G5" s="8">
        <v>0.03</v>
      </c>
      <c r="H5" s="8">
        <v>2.637</v>
      </c>
      <c r="I5" s="8">
        <v>2.7029999999999998</v>
      </c>
      <c r="J5" s="10">
        <v>38706</v>
      </c>
      <c r="K5" s="17">
        <f t="shared" si="1"/>
        <v>1.1385199240986717E-2</v>
      </c>
      <c r="L5" s="17">
        <f t="shared" si="2"/>
        <v>1.348314606741567E-2</v>
      </c>
      <c r="M5" s="17">
        <f t="shared" si="3"/>
        <v>2.4868345308402387E-2</v>
      </c>
      <c r="N5" s="17">
        <f t="shared" si="4"/>
        <v>4.9981415911892063E-2</v>
      </c>
      <c r="O5" s="1"/>
      <c r="P5" s="30"/>
    </row>
    <row r="6" spans="1:17" ht="9.75" customHeight="1" x14ac:dyDescent="0.15">
      <c r="A6" s="8">
        <v>1</v>
      </c>
      <c r="B6" s="8">
        <v>3</v>
      </c>
      <c r="C6" s="10">
        <v>38609</v>
      </c>
      <c r="D6" s="8">
        <v>3.2244000000000002</v>
      </c>
      <c r="E6" s="8">
        <v>3.2755999999999998</v>
      </c>
      <c r="F6" s="8">
        <f t="shared" si="0"/>
        <v>3.25</v>
      </c>
      <c r="G6" s="8">
        <v>3.5000000000000003E-2</v>
      </c>
      <c r="H6" s="8">
        <v>3.2610999999999999</v>
      </c>
      <c r="I6" s="8">
        <v>3.3252000000000002</v>
      </c>
      <c r="J6" s="10">
        <v>38706</v>
      </c>
      <c r="K6" s="17">
        <f t="shared" si="1"/>
        <v>1.0769230769230771E-2</v>
      </c>
      <c r="L6" s="17">
        <f t="shared" si="2"/>
        <v>8.8365243004419076E-3</v>
      </c>
      <c r="M6" s="17">
        <f t="shared" si="3"/>
        <v>1.960575506967268E-2</v>
      </c>
      <c r="N6" s="17">
        <f t="shared" si="4"/>
        <v>4.9959555908009289E-2</v>
      </c>
      <c r="O6" s="1"/>
    </row>
    <row r="7" spans="1:17" ht="9.75" customHeight="1" x14ac:dyDescent="0.15">
      <c r="A7" s="8">
        <v>2</v>
      </c>
      <c r="B7" s="8">
        <v>3</v>
      </c>
      <c r="C7" s="12">
        <v>38617</v>
      </c>
      <c r="D7" s="8">
        <v>3.4</v>
      </c>
      <c r="E7" s="8">
        <v>3.44</v>
      </c>
      <c r="F7" s="8">
        <f t="shared" si="0"/>
        <v>3.42</v>
      </c>
      <c r="G7" s="8">
        <v>1.7500000000000002E-2</v>
      </c>
      <c r="H7" s="8">
        <v>3.476</v>
      </c>
      <c r="I7" s="8">
        <v>3.548</v>
      </c>
      <c r="J7" s="10">
        <v>38790</v>
      </c>
      <c r="K7" s="17">
        <f t="shared" si="1"/>
        <v>5.116959064327486E-3</v>
      </c>
      <c r="L7" s="17">
        <f t="shared" si="2"/>
        <v>1.5518223234624163E-2</v>
      </c>
      <c r="M7" s="17">
        <f t="shared" si="3"/>
        <v>2.063518229895165E-2</v>
      </c>
      <c r="N7" s="17">
        <f t="shared" si="4"/>
        <v>5.6755569076834718E-2</v>
      </c>
      <c r="O7" s="1"/>
    </row>
    <row r="8" spans="1:17" ht="9.75" customHeight="1" x14ac:dyDescent="0.15">
      <c r="A8" s="8">
        <v>2</v>
      </c>
      <c r="B8" s="8">
        <v>2</v>
      </c>
      <c r="C8" s="12">
        <v>38617</v>
      </c>
      <c r="D8" s="8">
        <v>2.21</v>
      </c>
      <c r="E8" s="8">
        <v>2.2200000000000002</v>
      </c>
      <c r="F8" s="8">
        <f t="shared" si="0"/>
        <v>2.2149999999999999</v>
      </c>
      <c r="G8" s="8">
        <v>5.0000000000000001E-3</v>
      </c>
      <c r="H8" s="8">
        <v>2.2370000000000001</v>
      </c>
      <c r="I8" s="8">
        <v>2.262</v>
      </c>
      <c r="J8" s="10">
        <v>38790</v>
      </c>
      <c r="K8" s="17">
        <f t="shared" si="1"/>
        <v>2.2573363431151244E-3</v>
      </c>
      <c r="L8" s="17">
        <f t="shared" si="2"/>
        <v>8.8908646365858674E-3</v>
      </c>
      <c r="M8" s="17">
        <f t="shared" si="3"/>
        <v>1.1148200979700991E-2</v>
      </c>
      <c r="N8" s="17">
        <f t="shared" si="4"/>
        <v>3.2861858844713931E-2</v>
      </c>
      <c r="O8" s="1"/>
      <c r="P8" s="7"/>
    </row>
    <row r="9" spans="1:17" ht="9.75" customHeight="1" x14ac:dyDescent="0.15">
      <c r="A9" s="8">
        <v>2</v>
      </c>
      <c r="B9" s="8">
        <v>3</v>
      </c>
      <c r="C9" s="12">
        <v>38617</v>
      </c>
      <c r="D9" s="8">
        <v>3.4</v>
      </c>
      <c r="E9" s="8">
        <v>3.44</v>
      </c>
      <c r="F9" s="8">
        <f t="shared" si="0"/>
        <v>3.42</v>
      </c>
      <c r="G9" s="8">
        <v>1.7500000000000002E-2</v>
      </c>
      <c r="H9" s="8">
        <v>3.476</v>
      </c>
      <c r="I9" s="8">
        <v>3.548</v>
      </c>
      <c r="J9" s="10">
        <v>38790</v>
      </c>
      <c r="K9" s="17">
        <f t="shared" si="1"/>
        <v>5.116959064327486E-3</v>
      </c>
      <c r="L9" s="17">
        <f t="shared" si="2"/>
        <v>1.5518223234624163E-2</v>
      </c>
      <c r="M9" s="17">
        <f t="shared" si="3"/>
        <v>2.063518229895165E-2</v>
      </c>
      <c r="N9" s="17">
        <f t="shared" si="4"/>
        <v>5.6755569076834718E-2</v>
      </c>
      <c r="O9" s="1"/>
    </row>
    <row r="10" spans="1:17" ht="9.75" customHeight="1" x14ac:dyDescent="0.15">
      <c r="A10" s="8">
        <v>2</v>
      </c>
      <c r="B10" s="8">
        <v>1</v>
      </c>
      <c r="C10" s="12">
        <v>38635</v>
      </c>
      <c r="D10" s="8">
        <v>18.59</v>
      </c>
      <c r="E10" s="8">
        <v>18.638000000000002</v>
      </c>
      <c r="F10" s="8">
        <f t="shared" si="0"/>
        <v>18.614000000000001</v>
      </c>
      <c r="G10" s="8">
        <v>0.06</v>
      </c>
      <c r="H10" s="8">
        <v>18.989999999999998</v>
      </c>
      <c r="I10" s="8">
        <v>19.134</v>
      </c>
      <c r="J10" s="10">
        <v>38790</v>
      </c>
      <c r="K10" s="17">
        <f t="shared" si="1"/>
        <v>3.2233802514236593E-3</v>
      </c>
      <c r="L10" s="17">
        <f t="shared" si="2"/>
        <v>4.4066729619138554E-3</v>
      </c>
      <c r="M10" s="17">
        <f t="shared" si="3"/>
        <v>7.6300532133375147E-3</v>
      </c>
      <c r="N10" s="17">
        <f t="shared" si="4"/>
        <v>5.6676036420730443E-2</v>
      </c>
      <c r="O10" s="1"/>
    </row>
    <row r="11" spans="1:17" s="14" customFormat="1" ht="9.75" customHeight="1" x14ac:dyDescent="0.15">
      <c r="A11" s="14">
        <v>1</v>
      </c>
      <c r="B11" s="14">
        <v>3</v>
      </c>
      <c r="C11" s="33">
        <v>38635</v>
      </c>
      <c r="D11" s="14">
        <v>2.9026999999999998</v>
      </c>
      <c r="E11" s="14">
        <v>2.9447999999999999</v>
      </c>
      <c r="F11" s="14">
        <f t="shared" si="0"/>
        <v>2.9237500000000001</v>
      </c>
      <c r="G11" s="14">
        <v>2.75E-2</v>
      </c>
      <c r="H11" s="14">
        <v>2.9517000000000002</v>
      </c>
      <c r="I11" s="14">
        <v>3.0198999999999998</v>
      </c>
      <c r="J11" s="33">
        <v>38790</v>
      </c>
      <c r="K11" s="34">
        <f t="shared" si="1"/>
        <v>9.40572894399316E-3</v>
      </c>
      <c r="L11" s="34">
        <f t="shared" si="2"/>
        <v>1.3631187621407862E-2</v>
      </c>
      <c r="M11" s="34">
        <f t="shared" si="3"/>
        <v>2.3036916565401022E-2</v>
      </c>
      <c r="N11" s="17">
        <f t="shared" si="4"/>
        <v>4.9976140892854806E-2</v>
      </c>
      <c r="O11" s="1"/>
      <c r="P11" s="31"/>
    </row>
    <row r="12" spans="1:17" ht="9.75" customHeight="1" x14ac:dyDescent="0.15">
      <c r="A12" s="8">
        <v>2</v>
      </c>
      <c r="B12" s="8">
        <v>2</v>
      </c>
      <c r="C12" s="12">
        <v>38635</v>
      </c>
      <c r="D12" s="8">
        <v>3.05</v>
      </c>
      <c r="E12" s="8">
        <v>3.0724999999999998</v>
      </c>
      <c r="F12" s="8">
        <f t="shared" si="0"/>
        <v>3.0612499999999998</v>
      </c>
      <c r="G12" s="8">
        <v>2.5000000000000001E-2</v>
      </c>
      <c r="H12" s="8">
        <v>3.11</v>
      </c>
      <c r="I12" s="8">
        <v>3.161</v>
      </c>
      <c r="J12" s="10">
        <v>38790</v>
      </c>
      <c r="K12" s="17">
        <f t="shared" si="1"/>
        <v>8.1665986116782364E-3</v>
      </c>
      <c r="L12" s="17">
        <f t="shared" si="2"/>
        <v>8.2921384149258984E-3</v>
      </c>
      <c r="M12" s="17">
        <f t="shared" si="3"/>
        <v>1.6458737026604137E-2</v>
      </c>
      <c r="N12" s="17">
        <f t="shared" si="4"/>
        <v>5.7116136935418137E-2</v>
      </c>
      <c r="O12" s="1"/>
      <c r="P12" s="9"/>
    </row>
    <row r="13" spans="1:17" ht="9.75" customHeight="1" x14ac:dyDescent="0.15">
      <c r="A13" s="8">
        <v>3</v>
      </c>
      <c r="B13" s="8">
        <v>2</v>
      </c>
      <c r="C13" s="12">
        <v>38645</v>
      </c>
      <c r="D13" s="8">
        <v>2.02</v>
      </c>
      <c r="E13" s="8">
        <v>2.0499999999999998</v>
      </c>
      <c r="F13" s="8">
        <f t="shared" si="0"/>
        <v>2.0350000000000001</v>
      </c>
      <c r="G13" s="8">
        <v>2.2499999999999999E-2</v>
      </c>
      <c r="H13" s="8">
        <v>2.0569999999999999</v>
      </c>
      <c r="I13" s="8">
        <v>2.0920000000000001</v>
      </c>
      <c r="J13" s="10">
        <v>38790</v>
      </c>
      <c r="K13" s="17">
        <f t="shared" si="1"/>
        <v>1.1056511056511056E-2</v>
      </c>
      <c r="L13" s="17">
        <f t="shared" si="2"/>
        <v>6.0255483248976343E-3</v>
      </c>
      <c r="M13" s="17">
        <f t="shared" si="3"/>
        <v>1.7082059381408689E-2</v>
      </c>
      <c r="N13" s="17">
        <f t="shared" si="4"/>
        <v>4.8860459205286623E-2</v>
      </c>
      <c r="O13" s="1"/>
    </row>
    <row r="14" spans="1:17" ht="9.75" customHeight="1" x14ac:dyDescent="0.15">
      <c r="A14" s="8">
        <v>2</v>
      </c>
      <c r="B14" s="8">
        <v>0</v>
      </c>
      <c r="C14" s="12">
        <v>38656</v>
      </c>
      <c r="D14" s="8">
        <v>5.1100000000000003</v>
      </c>
      <c r="E14" s="8">
        <v>5.15</v>
      </c>
      <c r="F14" s="8">
        <f t="shared" si="0"/>
        <v>5.1300000000000008</v>
      </c>
      <c r="G14" s="8">
        <v>0.05</v>
      </c>
      <c r="H14" s="8">
        <v>5.1379999999999999</v>
      </c>
      <c r="I14" s="8">
        <v>5.2320000000000002</v>
      </c>
      <c r="J14" s="10">
        <v>38790</v>
      </c>
      <c r="K14" s="17">
        <f t="shared" si="1"/>
        <v>9.7465886939571145E-3</v>
      </c>
      <c r="L14" s="17">
        <f t="shared" si="2"/>
        <v>8.4860173577628352E-3</v>
      </c>
      <c r="M14" s="17">
        <f t="shared" si="3"/>
        <v>1.823260605171995E-2</v>
      </c>
      <c r="N14" s="17">
        <f t="shared" si="4"/>
        <v>2.9203398213610152E-2</v>
      </c>
      <c r="O14" s="1"/>
    </row>
    <row r="15" spans="1:17" ht="9.75" customHeight="1" x14ac:dyDescent="0.15">
      <c r="A15" s="8">
        <v>1</v>
      </c>
      <c r="B15" s="8">
        <v>3</v>
      </c>
      <c r="C15" s="12">
        <v>38658</v>
      </c>
      <c r="D15" s="8">
        <v>6.6482999999999999</v>
      </c>
      <c r="E15" s="8">
        <v>6.7167000000000003</v>
      </c>
      <c r="F15" s="8">
        <f t="shared" si="0"/>
        <v>6.6825000000000001</v>
      </c>
      <c r="G15" s="8">
        <v>3.5000000000000003E-2</v>
      </c>
      <c r="H15" s="8">
        <v>6.7557999999999998</v>
      </c>
      <c r="I15" s="8">
        <v>6.8507999999999996</v>
      </c>
      <c r="J15" s="10">
        <v>38790</v>
      </c>
      <c r="K15" s="17">
        <f t="shared" si="1"/>
        <v>5.2375607931163491E-3</v>
      </c>
      <c r="L15" s="17">
        <f t="shared" si="2"/>
        <v>8.8192494818690563E-3</v>
      </c>
      <c r="M15" s="17">
        <f t="shared" si="3"/>
        <v>1.4056810274985405E-2</v>
      </c>
      <c r="N15" s="17">
        <f t="shared" si="4"/>
        <v>4.9985829110408241E-2</v>
      </c>
      <c r="O15" s="1"/>
    </row>
    <row r="16" spans="1:17" ht="9.75" customHeight="1" x14ac:dyDescent="0.15">
      <c r="A16" s="8">
        <v>4</v>
      </c>
      <c r="B16" s="8">
        <v>2</v>
      </c>
      <c r="C16" s="12">
        <v>38665</v>
      </c>
      <c r="D16" s="8">
        <v>3.86</v>
      </c>
      <c r="E16" s="8">
        <v>3.8650000000000002</v>
      </c>
      <c r="F16" s="8">
        <f t="shared" si="0"/>
        <v>3.8624999999999998</v>
      </c>
      <c r="G16" s="8">
        <v>2.5000000000000001E-3</v>
      </c>
      <c r="H16" s="8">
        <v>3.88</v>
      </c>
      <c r="I16" s="8">
        <v>3.8849999999999998</v>
      </c>
      <c r="J16" s="10">
        <v>38706</v>
      </c>
      <c r="K16" s="17">
        <f t="shared" si="1"/>
        <v>6.4724919093851134E-4</v>
      </c>
      <c r="L16" s="17">
        <f t="shared" si="2"/>
        <v>6.4391500321954757E-4</v>
      </c>
      <c r="M16" s="17">
        <f t="shared" si="3"/>
        <v>1.291164194158059E-3</v>
      </c>
      <c r="N16" s="17">
        <f t="shared" si="4"/>
        <v>4.6096771647328158E-2</v>
      </c>
      <c r="O16" s="1"/>
    </row>
    <row r="17" spans="1:162" ht="9.75" customHeight="1" x14ac:dyDescent="0.15">
      <c r="A17" s="8">
        <v>2</v>
      </c>
      <c r="B17" s="8">
        <v>2</v>
      </c>
      <c r="C17" s="12">
        <v>38667</v>
      </c>
      <c r="D17" s="8">
        <v>4.2300000000000004</v>
      </c>
      <c r="E17" s="8">
        <v>4.25</v>
      </c>
      <c r="F17" s="8">
        <f t="shared" si="0"/>
        <v>4.24</v>
      </c>
      <c r="G17" s="8">
        <v>0.01</v>
      </c>
      <c r="H17" s="8">
        <v>4.29</v>
      </c>
      <c r="I17" s="8">
        <v>4.3375000000000004</v>
      </c>
      <c r="J17" s="10">
        <v>38790</v>
      </c>
      <c r="K17" s="17">
        <f t="shared" si="1"/>
        <v>2.3584905660377358E-3</v>
      </c>
      <c r="L17" s="17">
        <f t="shared" si="2"/>
        <v>8.6931324253840189E-3</v>
      </c>
      <c r="M17" s="17">
        <f t="shared" si="3"/>
        <v>1.1051622991421754E-2</v>
      </c>
      <c r="N17" s="17">
        <f t="shared" si="4"/>
        <v>5.1615949532137127E-2</v>
      </c>
      <c r="O17" s="1"/>
    </row>
    <row r="18" spans="1:162" ht="9.75" customHeight="1" x14ac:dyDescent="0.2">
      <c r="A18" s="8">
        <v>4</v>
      </c>
      <c r="B18" s="8">
        <v>1</v>
      </c>
      <c r="C18" s="12">
        <v>38670</v>
      </c>
      <c r="D18" s="8">
        <v>3.5249999999999999</v>
      </c>
      <c r="E18" s="8">
        <v>3.53</v>
      </c>
      <c r="F18" s="8">
        <f t="shared" si="0"/>
        <v>3.5274999999999999</v>
      </c>
      <c r="G18" s="8">
        <v>2.5000000000000001E-3</v>
      </c>
      <c r="H18" s="8">
        <v>3.5375000000000001</v>
      </c>
      <c r="I18" s="8">
        <v>3.5474999999999999</v>
      </c>
      <c r="J18" s="10">
        <v>38706</v>
      </c>
      <c r="K18" s="17">
        <f t="shared" si="1"/>
        <v>7.0871722182849046E-4</v>
      </c>
      <c r="L18" s="17">
        <f t="shared" si="2"/>
        <v>2.1171489061396717E-3</v>
      </c>
      <c r="M18" s="17">
        <f t="shared" si="3"/>
        <v>2.8258661279681619E-3</v>
      </c>
      <c r="N18" s="17">
        <f t="shared" si="4"/>
        <v>4.3113630994566859E-2</v>
      </c>
      <c r="O18" s="1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</row>
    <row r="19" spans="1:162" ht="9.75" customHeight="1" x14ac:dyDescent="0.2">
      <c r="A19" s="8">
        <v>4</v>
      </c>
      <c r="B19" s="8">
        <v>1</v>
      </c>
      <c r="C19" s="12">
        <v>38671</v>
      </c>
      <c r="D19" s="8">
        <v>4.4649999999999999</v>
      </c>
      <c r="E19" s="8">
        <v>4.47</v>
      </c>
      <c r="F19" s="8">
        <f t="shared" si="0"/>
        <v>4.4674999999999994</v>
      </c>
      <c r="G19" s="8">
        <v>5.0000000000000001E-3</v>
      </c>
      <c r="H19" s="8">
        <v>4.4325000000000001</v>
      </c>
      <c r="I19" s="8">
        <v>4.4450000000000003</v>
      </c>
      <c r="J19" s="10">
        <v>38706</v>
      </c>
      <c r="K19" s="17">
        <f t="shared" si="1"/>
        <v>1.1191941801902631E-3</v>
      </c>
      <c r="L19" s="17">
        <f t="shared" si="2"/>
        <v>1.6896648831315521E-3</v>
      </c>
      <c r="M19" s="17">
        <f t="shared" si="3"/>
        <v>2.8088590633218152E-3</v>
      </c>
      <c r="N19" s="17">
        <f t="shared" si="4"/>
        <v>-6.7111679590691725E-2</v>
      </c>
      <c r="O19" s="1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</row>
    <row r="20" spans="1:162" ht="9.75" customHeight="1" x14ac:dyDescent="0.15">
      <c r="A20" s="8">
        <v>2</v>
      </c>
      <c r="B20" s="8">
        <v>3</v>
      </c>
      <c r="C20" s="12">
        <v>38671</v>
      </c>
      <c r="D20" s="8">
        <v>2.605</v>
      </c>
      <c r="E20" s="8">
        <v>2.6074999999999999</v>
      </c>
      <c r="F20" s="8">
        <f t="shared" si="0"/>
        <v>2.6062500000000002</v>
      </c>
      <c r="G20" s="8">
        <v>0.01</v>
      </c>
      <c r="H20" s="8">
        <v>2.637</v>
      </c>
      <c r="I20" s="8">
        <v>2.6659999999999999</v>
      </c>
      <c r="J20" s="10">
        <v>38790</v>
      </c>
      <c r="K20" s="17">
        <f t="shared" si="1"/>
        <v>3.8369304556354913E-3</v>
      </c>
      <c r="L20" s="17">
        <f t="shared" si="2"/>
        <v>7.165755232887012E-3</v>
      </c>
      <c r="M20" s="17">
        <f t="shared" si="3"/>
        <v>1.1002685688522503E-2</v>
      </c>
      <c r="N20" s="17">
        <f t="shared" si="4"/>
        <v>5.3253531628478477E-2</v>
      </c>
      <c r="O20" s="1"/>
    </row>
    <row r="21" spans="1:162" ht="9.75" customHeight="1" x14ac:dyDescent="0.15">
      <c r="A21" s="8">
        <v>4</v>
      </c>
      <c r="B21" s="8">
        <v>2</v>
      </c>
      <c r="C21" s="12">
        <v>38672</v>
      </c>
      <c r="D21" s="8">
        <v>2.4525000000000001</v>
      </c>
      <c r="E21" s="8">
        <v>2.4550000000000001</v>
      </c>
      <c r="F21" s="8">
        <f t="shared" si="0"/>
        <v>2.4537500000000003</v>
      </c>
      <c r="G21" s="8">
        <v>2.5000000000000001E-3</v>
      </c>
      <c r="H21" s="8">
        <v>2.4550000000000001</v>
      </c>
      <c r="I21" s="8">
        <v>2.4750000000000001</v>
      </c>
      <c r="J21" s="10">
        <v>38706</v>
      </c>
      <c r="K21" s="17">
        <f t="shared" si="1"/>
        <v>1.018848700967906E-3</v>
      </c>
      <c r="L21" s="17">
        <f t="shared" si="2"/>
        <v>7.0993914807302308E-3</v>
      </c>
      <c r="M21" s="17">
        <f t="shared" si="3"/>
        <v>8.1182401816981362E-3</v>
      </c>
      <c r="N21" s="17">
        <f t="shared" si="4"/>
        <v>4.9219382098226974E-2</v>
      </c>
      <c r="O21" s="1"/>
    </row>
    <row r="22" spans="1:162" ht="9.75" customHeight="1" x14ac:dyDescent="0.15">
      <c r="A22" s="8">
        <v>4</v>
      </c>
      <c r="B22" s="8">
        <v>2</v>
      </c>
      <c r="C22" s="12">
        <v>38679</v>
      </c>
      <c r="D22" s="8">
        <v>4.59</v>
      </c>
      <c r="E22" s="8">
        <v>4.5949999999999998</v>
      </c>
      <c r="F22" s="8">
        <f t="shared" si="0"/>
        <v>4.5924999999999994</v>
      </c>
      <c r="G22" s="8">
        <v>5.0000000000000001E-3</v>
      </c>
      <c r="H22" s="8">
        <v>4.5999999999999996</v>
      </c>
      <c r="I22" s="8">
        <v>4.62</v>
      </c>
      <c r="J22" s="10">
        <v>38706</v>
      </c>
      <c r="K22" s="17">
        <f t="shared" si="1"/>
        <v>1.0887316276537834E-3</v>
      </c>
      <c r="L22" s="17">
        <f t="shared" si="2"/>
        <v>3.253796095444786E-3</v>
      </c>
      <c r="M22" s="17">
        <f t="shared" si="3"/>
        <v>4.3425277230985694E-3</v>
      </c>
      <c r="N22" s="17">
        <f t="shared" si="4"/>
        <v>5.151313534547089E-2</v>
      </c>
      <c r="O22" s="1"/>
    </row>
    <row r="23" spans="1:162" ht="9.75" customHeight="1" x14ac:dyDescent="0.2">
      <c r="A23" s="8">
        <v>4</v>
      </c>
      <c r="B23" s="8">
        <v>2</v>
      </c>
      <c r="C23" s="12">
        <v>38680</v>
      </c>
      <c r="D23" s="8">
        <v>2.25</v>
      </c>
      <c r="E23" s="8">
        <v>2.2599999999999998</v>
      </c>
      <c r="F23" s="8">
        <f t="shared" si="0"/>
        <v>2.2549999999999999</v>
      </c>
      <c r="G23" s="8">
        <v>0.01</v>
      </c>
      <c r="H23" s="8">
        <v>2.2549999999999999</v>
      </c>
      <c r="I23" s="8">
        <v>2.27</v>
      </c>
      <c r="J23" s="10">
        <v>38706</v>
      </c>
      <c r="K23" s="17">
        <f t="shared" si="1"/>
        <v>4.434589800443459E-3</v>
      </c>
      <c r="L23" s="17">
        <f t="shared" si="2"/>
        <v>2.2099447513812703E-3</v>
      </c>
      <c r="M23" s="17">
        <f t="shared" si="3"/>
        <v>6.6445345518247288E-3</v>
      </c>
      <c r="N23" s="17">
        <f t="shared" si="4"/>
        <v>4.6691113764286266E-2</v>
      </c>
      <c r="O23" s="1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</row>
    <row r="24" spans="1:162" ht="9.75" customHeight="1" x14ac:dyDescent="0.2">
      <c r="A24" s="8">
        <v>4</v>
      </c>
      <c r="B24" s="8">
        <v>2</v>
      </c>
      <c r="C24" s="12">
        <v>38687</v>
      </c>
      <c r="D24" s="8">
        <v>8.9175000000000004</v>
      </c>
      <c r="E24" s="8">
        <v>8.9275000000000002</v>
      </c>
      <c r="F24" s="8">
        <f t="shared" si="0"/>
        <v>8.9224999999999994</v>
      </c>
      <c r="G24" s="8">
        <v>5.0000000000000001E-3</v>
      </c>
      <c r="H24" s="8">
        <v>8.9375</v>
      </c>
      <c r="I24" s="8">
        <v>8.9525000000000006</v>
      </c>
      <c r="J24" s="10">
        <v>38706</v>
      </c>
      <c r="K24" s="17">
        <f t="shared" si="1"/>
        <v>5.6038105912020178E-4</v>
      </c>
      <c r="L24" s="17">
        <f t="shared" si="2"/>
        <v>1.117942984907833E-3</v>
      </c>
      <c r="M24" s="17">
        <f t="shared" si="3"/>
        <v>1.6783240440280348E-3</v>
      </c>
      <c r="N24" s="17">
        <f t="shared" si="4"/>
        <v>4.8443467873945593E-2</v>
      </c>
      <c r="O24" s="1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</row>
    <row r="25" spans="1:162" ht="9.75" customHeight="1" x14ac:dyDescent="0.2">
      <c r="A25" s="8">
        <v>4</v>
      </c>
      <c r="B25" s="8">
        <v>2</v>
      </c>
      <c r="C25" s="12">
        <v>38692</v>
      </c>
      <c r="D25" s="8">
        <v>9.1</v>
      </c>
      <c r="E25" s="8">
        <v>9.14</v>
      </c>
      <c r="F25" s="8">
        <f t="shared" si="0"/>
        <v>9.120000000000001</v>
      </c>
      <c r="G25" s="8">
        <v>0.04</v>
      </c>
      <c r="H25" s="8">
        <v>9.11</v>
      </c>
      <c r="I25" s="8">
        <v>9.16</v>
      </c>
      <c r="J25" s="10">
        <v>38706</v>
      </c>
      <c r="K25" s="17">
        <f t="shared" si="1"/>
        <v>4.3859649122807015E-3</v>
      </c>
      <c r="L25" s="17">
        <f t="shared" si="2"/>
        <v>1.0946907498632413E-3</v>
      </c>
      <c r="M25" s="17">
        <f t="shared" si="3"/>
        <v>5.480655662143943E-3</v>
      </c>
      <c r="N25" s="17">
        <f t="shared" si="4"/>
        <v>4.2880639097740904E-2</v>
      </c>
      <c r="O25" s="1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</row>
    <row r="26" spans="1:162" ht="9.75" customHeight="1" x14ac:dyDescent="0.2">
      <c r="A26" s="8">
        <v>1</v>
      </c>
      <c r="B26" s="8">
        <v>0</v>
      </c>
      <c r="C26" s="12">
        <v>38693</v>
      </c>
      <c r="D26" s="8">
        <v>2.194</v>
      </c>
      <c r="E26" s="8">
        <v>2.2559999999999998</v>
      </c>
      <c r="F26" s="8">
        <f t="shared" si="0"/>
        <v>2.2249999999999996</v>
      </c>
      <c r="G26" s="8">
        <v>0.05</v>
      </c>
      <c r="H26" s="8">
        <v>2.214</v>
      </c>
      <c r="I26" s="8">
        <v>2.2949999999999999</v>
      </c>
      <c r="J26" s="10">
        <v>38790</v>
      </c>
      <c r="K26" s="17">
        <f t="shared" si="1"/>
        <v>2.2471910112359557E-2</v>
      </c>
      <c r="L26" s="17">
        <f t="shared" si="2"/>
        <v>1.3750277223331097E-2</v>
      </c>
      <c r="M26" s="17">
        <f t="shared" si="3"/>
        <v>3.6222187335690652E-2</v>
      </c>
      <c r="N26" s="17">
        <f t="shared" si="4"/>
        <v>4.9889957141203256E-2</v>
      </c>
      <c r="O26" s="1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</row>
    <row r="27" spans="1:162" ht="9.75" customHeight="1" x14ac:dyDescent="0.2">
      <c r="A27" s="8">
        <v>4</v>
      </c>
      <c r="B27" s="8">
        <v>2</v>
      </c>
      <c r="C27" s="12">
        <v>38695</v>
      </c>
      <c r="D27" s="8">
        <v>6.0625</v>
      </c>
      <c r="E27" s="8">
        <v>6.0650000000000004</v>
      </c>
      <c r="F27" s="8">
        <f t="shared" si="0"/>
        <v>6.0637500000000006</v>
      </c>
      <c r="G27" s="8">
        <v>2.5000000000000001E-3</v>
      </c>
      <c r="H27" s="8">
        <v>6.06</v>
      </c>
      <c r="I27" s="8">
        <v>6.085</v>
      </c>
      <c r="J27" s="10">
        <v>38706</v>
      </c>
      <c r="K27" s="17">
        <f t="shared" si="1"/>
        <v>4.1228612657184083E-4</v>
      </c>
      <c r="L27" s="17">
        <f t="shared" si="2"/>
        <v>3.7052284890902194E-3</v>
      </c>
      <c r="M27" s="17">
        <f t="shared" si="3"/>
        <v>4.1175146156620605E-3</v>
      </c>
      <c r="N27" s="17">
        <f t="shared" si="4"/>
        <v>4.7881411517770485E-2</v>
      </c>
      <c r="O27" s="1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</row>
    <row r="28" spans="1:162" ht="9.75" customHeight="1" x14ac:dyDescent="0.2">
      <c r="A28" s="8">
        <v>4</v>
      </c>
      <c r="B28" s="8">
        <v>2</v>
      </c>
      <c r="C28" s="12">
        <v>38695</v>
      </c>
      <c r="D28" s="8">
        <v>24.7</v>
      </c>
      <c r="E28" s="8">
        <v>24.79</v>
      </c>
      <c r="F28" s="8">
        <f t="shared" si="0"/>
        <v>24.744999999999997</v>
      </c>
      <c r="G28" s="8">
        <v>3.5000000000000003E-2</v>
      </c>
      <c r="H28" s="8">
        <v>24.734999999999999</v>
      </c>
      <c r="I28" s="8">
        <v>24.815000000000001</v>
      </c>
      <c r="J28" s="10">
        <v>38706</v>
      </c>
      <c r="K28" s="17">
        <f t="shared" si="1"/>
        <v>1.4144271570014147E-3</v>
      </c>
      <c r="L28" s="17">
        <f t="shared" si="2"/>
        <v>1.8163471241171281E-3</v>
      </c>
      <c r="M28" s="17">
        <f t="shared" si="3"/>
        <v>3.230774281118543E-3</v>
      </c>
      <c r="N28" s="17">
        <f t="shared" si="4"/>
        <v>4.0228512647184619E-2</v>
      </c>
      <c r="O28" s="1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</row>
    <row r="29" spans="1:162" ht="9.75" customHeight="1" x14ac:dyDescent="0.2">
      <c r="A29" s="8">
        <v>4</v>
      </c>
      <c r="B29" s="8">
        <v>2</v>
      </c>
      <c r="C29" s="12">
        <v>38700</v>
      </c>
      <c r="D29" s="8">
        <v>9.57</v>
      </c>
      <c r="E29" s="8">
        <v>9.58</v>
      </c>
      <c r="F29" s="8">
        <f t="shared" si="0"/>
        <v>9.5749999999999993</v>
      </c>
      <c r="G29" s="8">
        <v>0.01</v>
      </c>
      <c r="H29" s="8">
        <v>9.5724999999999998</v>
      </c>
      <c r="I29" s="8">
        <v>9.5924999999999994</v>
      </c>
      <c r="J29" s="10">
        <v>38706</v>
      </c>
      <c r="K29" s="17">
        <f t="shared" si="1"/>
        <v>1.0443864229765015E-3</v>
      </c>
      <c r="L29" s="17">
        <f t="shared" si="2"/>
        <v>1.0435690060004773E-3</v>
      </c>
      <c r="M29" s="17">
        <f t="shared" si="3"/>
        <v>2.0879554289769788E-3</v>
      </c>
      <c r="N29" s="17">
        <f t="shared" si="4"/>
        <v>4.7650130548304685E-2</v>
      </c>
      <c r="O29" s="1"/>
      <c r="P29" s="18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</row>
    <row r="30" spans="1:162" ht="9.75" customHeight="1" x14ac:dyDescent="0.2">
      <c r="A30" s="8">
        <v>1</v>
      </c>
      <c r="B30" s="8">
        <v>0</v>
      </c>
      <c r="C30" s="12">
        <v>38700</v>
      </c>
      <c r="D30" s="8">
        <v>0.72499999999999998</v>
      </c>
      <c r="E30" s="8">
        <v>0.74</v>
      </c>
      <c r="F30" s="8">
        <f t="shared" si="0"/>
        <v>0.73249999999999993</v>
      </c>
      <c r="G30" s="8">
        <v>1.4999999999999999E-2</v>
      </c>
      <c r="H30" s="8">
        <v>0.73080000000000001</v>
      </c>
      <c r="I30" s="8">
        <v>0.75229999999999997</v>
      </c>
      <c r="J30" s="10">
        <v>38790</v>
      </c>
      <c r="K30" s="17">
        <f t="shared" si="1"/>
        <v>2.0477815699658706E-2</v>
      </c>
      <c r="L30" s="17">
        <f t="shared" si="2"/>
        <v>8.765423774526283E-3</v>
      </c>
      <c r="M30" s="17">
        <f t="shared" si="3"/>
        <v>2.9243239474184987E-2</v>
      </c>
      <c r="N30" s="17">
        <f t="shared" si="4"/>
        <v>5.0106181266590839E-2</v>
      </c>
      <c r="O30" s="1"/>
      <c r="P30" s="15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</row>
    <row r="31" spans="1:162" ht="9.75" customHeight="1" x14ac:dyDescent="0.2">
      <c r="A31" s="8">
        <v>2</v>
      </c>
      <c r="B31" s="8">
        <v>2</v>
      </c>
      <c r="C31" s="12">
        <v>38700</v>
      </c>
      <c r="D31" s="8">
        <v>1.3</v>
      </c>
      <c r="E31" s="8">
        <v>1.3025</v>
      </c>
      <c r="F31" s="8">
        <f t="shared" si="0"/>
        <v>1.30125</v>
      </c>
      <c r="G31" s="8">
        <v>2.5000000000000001E-3</v>
      </c>
      <c r="H31" s="8">
        <v>1.3109999999999999</v>
      </c>
      <c r="I31" s="8">
        <v>1.327</v>
      </c>
      <c r="J31" s="10">
        <v>38790</v>
      </c>
      <c r="K31" s="17">
        <f t="shared" si="1"/>
        <v>1.9212295869356388E-3</v>
      </c>
      <c r="L31" s="17">
        <f t="shared" si="2"/>
        <v>1.0235026535253992E-2</v>
      </c>
      <c r="M31" s="17">
        <f t="shared" si="3"/>
        <v>1.2156256122189631E-2</v>
      </c>
      <c r="N31" s="17">
        <f t="shared" si="4"/>
        <v>5.5320738606040989E-2</v>
      </c>
      <c r="O31" s="1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</row>
    <row r="32" spans="1:162" ht="9.75" customHeight="1" x14ac:dyDescent="0.2">
      <c r="A32" s="8">
        <v>4</v>
      </c>
      <c r="B32" s="8">
        <v>1</v>
      </c>
      <c r="C32" s="12">
        <v>38700</v>
      </c>
      <c r="D32" s="8">
        <v>24.78</v>
      </c>
      <c r="E32" s="8">
        <v>24.8</v>
      </c>
      <c r="F32" s="8">
        <f t="shared" si="0"/>
        <v>24.79</v>
      </c>
      <c r="G32" s="8">
        <v>0.02</v>
      </c>
      <c r="H32" s="8">
        <v>24.79</v>
      </c>
      <c r="I32" s="8">
        <v>24.82</v>
      </c>
      <c r="J32" s="10">
        <v>38706</v>
      </c>
      <c r="K32" s="17">
        <f t="shared" si="1"/>
        <v>8.0677692617991134E-4</v>
      </c>
      <c r="L32" s="17">
        <f t="shared" si="2"/>
        <v>4.0314452731308754E-4</v>
      </c>
      <c r="M32" s="17">
        <f t="shared" si="3"/>
        <v>1.2099214534929989E-3</v>
      </c>
      <c r="N32" s="17">
        <f t="shared" si="4"/>
        <v>3.6809197256959851E-2</v>
      </c>
      <c r="O32" s="1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</row>
    <row r="33" spans="1:162" ht="9.75" customHeight="1" x14ac:dyDescent="0.2">
      <c r="A33" s="8">
        <v>1</v>
      </c>
      <c r="B33" s="8">
        <v>0</v>
      </c>
      <c r="C33" s="12">
        <v>38700</v>
      </c>
      <c r="D33" s="8">
        <v>0.23</v>
      </c>
      <c r="E33" s="8">
        <v>0.24</v>
      </c>
      <c r="F33" s="8">
        <f t="shared" si="0"/>
        <v>0.23499999999999999</v>
      </c>
      <c r="G33" s="8">
        <v>0.01</v>
      </c>
      <c r="H33" s="8">
        <v>0.23130000000000001</v>
      </c>
      <c r="I33" s="8">
        <v>0.2445</v>
      </c>
      <c r="J33" s="10">
        <v>38790</v>
      </c>
      <c r="K33" s="17">
        <f t="shared" si="1"/>
        <v>4.2553191489361708E-2</v>
      </c>
      <c r="L33" s="17">
        <f t="shared" si="2"/>
        <v>1.3451029844472422E-2</v>
      </c>
      <c r="M33" s="17">
        <f t="shared" si="3"/>
        <v>5.6004221333834134E-2</v>
      </c>
      <c r="N33" s="17">
        <f t="shared" si="4"/>
        <v>5.0047281323877306E-2</v>
      </c>
      <c r="O33" s="1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</row>
    <row r="34" spans="1:162" ht="9.75" customHeight="1" x14ac:dyDescent="0.2">
      <c r="A34" s="8">
        <v>4</v>
      </c>
      <c r="B34" s="8">
        <v>1</v>
      </c>
      <c r="C34" s="12">
        <v>38706</v>
      </c>
      <c r="D34" s="8">
        <v>9.4</v>
      </c>
      <c r="E34" s="8">
        <v>9.4149999999999991</v>
      </c>
      <c r="F34" s="8">
        <f t="shared" si="0"/>
        <v>9.4074999999999989</v>
      </c>
      <c r="G34" s="8">
        <v>1.4999999999999999E-2</v>
      </c>
      <c r="H34" s="8">
        <v>9.4</v>
      </c>
      <c r="I34" s="8">
        <v>9.4175000000000004</v>
      </c>
      <c r="J34" s="10">
        <v>38706</v>
      </c>
      <c r="K34" s="17">
        <f t="shared" si="1"/>
        <v>1.5944724953494555E-3</v>
      </c>
      <c r="L34" s="17">
        <f t="shared" si="2"/>
        <v>2.6571011026970331E-4</v>
      </c>
      <c r="M34" s="17">
        <f t="shared" si="3"/>
        <v>1.8601826056191587E-3</v>
      </c>
      <c r="N34" s="17"/>
      <c r="O34" s="1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</row>
    <row r="35" spans="1:162" ht="9.75" customHeight="1" x14ac:dyDescent="0.2">
      <c r="A35" s="8">
        <v>4</v>
      </c>
      <c r="B35" s="8">
        <v>1</v>
      </c>
      <c r="C35" s="12">
        <v>38706</v>
      </c>
      <c r="D35" s="8">
        <v>5.1849999999999996</v>
      </c>
      <c r="E35" s="8">
        <v>5.19</v>
      </c>
      <c r="F35" s="8">
        <f t="shared" ref="F35:F66" si="5">AVERAGE(D35:E35)</f>
        <v>5.1875</v>
      </c>
      <c r="G35" s="8">
        <v>5.0000000000000001E-3</v>
      </c>
      <c r="H35" s="8">
        <v>5.1749999999999998</v>
      </c>
      <c r="I35" s="8">
        <v>5.19</v>
      </c>
      <c r="J35" s="10">
        <v>38706</v>
      </c>
      <c r="K35" s="17">
        <f t="shared" ref="K35:K66" si="6">G35/F35</f>
        <v>9.6385542168674705E-4</v>
      </c>
      <c r="L35" s="17">
        <f t="shared" ref="L35:L66" si="7">(I35-H35-G35)/AVERAGE(H35:I35)</f>
        <v>1.9295706705259174E-3</v>
      </c>
      <c r="M35" s="17">
        <f t="shared" ref="M35:M66" si="8">SUM(K35:L35)</f>
        <v>2.8934260922126643E-3</v>
      </c>
      <c r="N35" s="17"/>
      <c r="O35" s="1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</row>
    <row r="36" spans="1:162" ht="9.75" customHeight="1" x14ac:dyDescent="0.2">
      <c r="A36" s="8">
        <v>4</v>
      </c>
      <c r="B36" s="8">
        <v>1</v>
      </c>
      <c r="C36" s="12">
        <v>38706</v>
      </c>
      <c r="D36" s="8">
        <v>1.2150000000000001</v>
      </c>
      <c r="E36" s="8">
        <v>1.22</v>
      </c>
      <c r="F36" s="8">
        <f t="shared" si="5"/>
        <v>1.2175</v>
      </c>
      <c r="G36" s="8">
        <v>2.5000000000000001E-3</v>
      </c>
      <c r="H36" s="8">
        <v>1.21</v>
      </c>
      <c r="I36" s="8">
        <v>1.2124999999999999</v>
      </c>
      <c r="J36" s="10">
        <v>38706</v>
      </c>
      <c r="K36" s="17">
        <f t="shared" si="6"/>
        <v>2.0533880903490761E-3</v>
      </c>
      <c r="L36" s="17">
        <f t="shared" si="7"/>
        <v>-4.4039419513962288E-17</v>
      </c>
      <c r="M36" s="17">
        <f t="shared" si="8"/>
        <v>2.0533880903490318E-3</v>
      </c>
      <c r="N36" s="17"/>
      <c r="O36" s="1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</row>
    <row r="37" spans="1:162" ht="9.75" customHeight="1" x14ac:dyDescent="0.2">
      <c r="A37" s="1">
        <v>4</v>
      </c>
      <c r="B37" s="1">
        <v>2</v>
      </c>
      <c r="C37" s="21">
        <v>38707</v>
      </c>
      <c r="D37" s="2">
        <v>3.7749999999999999</v>
      </c>
      <c r="E37" s="2">
        <v>3.78</v>
      </c>
      <c r="F37" s="2">
        <f t="shared" si="5"/>
        <v>3.7774999999999999</v>
      </c>
      <c r="G37" s="2">
        <v>5.0000000000000001E-3</v>
      </c>
      <c r="H37" s="2">
        <v>3.8174999999999999</v>
      </c>
      <c r="I37" s="2">
        <v>3.8224999999999998</v>
      </c>
      <c r="J37" s="22">
        <v>38790</v>
      </c>
      <c r="K37" s="23">
        <f t="shared" si="6"/>
        <v>1.3236267372600927E-3</v>
      </c>
      <c r="L37" s="23">
        <f t="shared" si="7"/>
        <v>-2.7928139731040223E-17</v>
      </c>
      <c r="M37" s="23">
        <f t="shared" si="8"/>
        <v>1.3236267372600647E-3</v>
      </c>
      <c r="N37" s="23">
        <f t="shared" ref="N37:N75" si="9">((AVERAGE(H37:I37))-F37)/F37*365/(J37-C37)</f>
        <v>4.9476529546378753E-2</v>
      </c>
      <c r="O37" s="1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</row>
    <row r="38" spans="1:162" ht="9.75" customHeight="1" x14ac:dyDescent="0.2">
      <c r="A38" s="1">
        <v>4</v>
      </c>
      <c r="B38" s="1">
        <v>2</v>
      </c>
      <c r="C38" s="24">
        <v>38707</v>
      </c>
      <c r="D38" s="2">
        <v>3.5525000000000002</v>
      </c>
      <c r="E38" s="2">
        <v>3.5625</v>
      </c>
      <c r="F38" s="2">
        <f t="shared" si="5"/>
        <v>3.5575000000000001</v>
      </c>
      <c r="G38" s="2">
        <v>2.5000000000000001E-3</v>
      </c>
      <c r="H38" s="2">
        <v>3.5274999999999999</v>
      </c>
      <c r="I38" s="2">
        <v>3.5375000000000001</v>
      </c>
      <c r="J38" s="22">
        <v>38790</v>
      </c>
      <c r="K38" s="23">
        <f t="shared" si="6"/>
        <v>7.0274068868587491E-4</v>
      </c>
      <c r="L38" s="23">
        <f t="shared" si="7"/>
        <v>2.123142250530851E-3</v>
      </c>
      <c r="M38" s="23">
        <f t="shared" si="8"/>
        <v>2.8258829392167261E-3</v>
      </c>
      <c r="N38" s="23">
        <f t="shared" si="9"/>
        <v>-3.090365679160819E-2</v>
      </c>
      <c r="O38" s="1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</row>
    <row r="39" spans="1:162" ht="9.75" customHeight="1" x14ac:dyDescent="0.2">
      <c r="A39" s="8">
        <v>4</v>
      </c>
      <c r="B39" s="8">
        <v>2</v>
      </c>
      <c r="C39" s="12">
        <v>38707</v>
      </c>
      <c r="D39" s="8">
        <v>3.68</v>
      </c>
      <c r="E39" s="8">
        <v>3.6875</v>
      </c>
      <c r="F39" s="8">
        <f t="shared" si="5"/>
        <v>3.6837499999999999</v>
      </c>
      <c r="G39" s="8">
        <v>5.0000000000000001E-3</v>
      </c>
      <c r="H39" s="8">
        <v>3.7174999999999998</v>
      </c>
      <c r="I39" s="8">
        <v>3.73</v>
      </c>
      <c r="J39" s="10">
        <v>38790</v>
      </c>
      <c r="K39" s="17">
        <f t="shared" si="6"/>
        <v>1.3573125212080082E-3</v>
      </c>
      <c r="L39" s="17">
        <f t="shared" si="7"/>
        <v>2.0140986908358987E-3</v>
      </c>
      <c r="M39" s="17">
        <f t="shared" si="8"/>
        <v>3.3714112120439071E-3</v>
      </c>
      <c r="N39" s="17">
        <f t="shared" si="9"/>
        <v>4.7751235685872133E-2</v>
      </c>
      <c r="O39" s="1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</row>
    <row r="40" spans="1:162" ht="9.75" customHeight="1" x14ac:dyDescent="0.2">
      <c r="A40" s="8">
        <v>2</v>
      </c>
      <c r="B40" s="8">
        <v>2</v>
      </c>
      <c r="C40" s="12">
        <v>38707</v>
      </c>
      <c r="D40" s="8">
        <v>2.415</v>
      </c>
      <c r="E40" s="8">
        <v>2.4220000000000002</v>
      </c>
      <c r="F40" s="8">
        <f t="shared" si="5"/>
        <v>2.4184999999999999</v>
      </c>
      <c r="G40" s="8">
        <v>2.5000000000000001E-3</v>
      </c>
      <c r="H40" s="8">
        <v>2.44</v>
      </c>
      <c r="I40" s="8">
        <v>2.46</v>
      </c>
      <c r="J40" s="10">
        <v>38790</v>
      </c>
      <c r="K40" s="17">
        <f t="shared" si="6"/>
        <v>1.0336985734959686E-3</v>
      </c>
      <c r="L40" s="17">
        <f t="shared" si="7"/>
        <v>7.1428571428571504E-3</v>
      </c>
      <c r="M40" s="17">
        <f t="shared" si="8"/>
        <v>8.1765557163531195E-3</v>
      </c>
      <c r="N40" s="17">
        <f t="shared" si="9"/>
        <v>5.7276864331421762E-2</v>
      </c>
      <c r="O40" s="1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</row>
    <row r="41" spans="1:162" ht="9.75" customHeight="1" x14ac:dyDescent="0.2">
      <c r="A41" s="1">
        <v>1</v>
      </c>
      <c r="B41" s="1">
        <v>3</v>
      </c>
      <c r="C41" s="24">
        <v>38723</v>
      </c>
      <c r="D41" s="1">
        <v>4.45</v>
      </c>
      <c r="E41" s="1">
        <v>4.4800000000000004</v>
      </c>
      <c r="F41" s="2">
        <f t="shared" si="5"/>
        <v>4.4649999999999999</v>
      </c>
      <c r="G41" s="1">
        <v>0.03</v>
      </c>
      <c r="H41" s="1">
        <v>4.4555999999999996</v>
      </c>
      <c r="I41" s="1">
        <v>4.5316000000000001</v>
      </c>
      <c r="J41" s="22">
        <v>38790</v>
      </c>
      <c r="K41" s="23">
        <f t="shared" si="6"/>
        <v>6.7189249720044789E-3</v>
      </c>
      <c r="L41" s="23">
        <f t="shared" si="7"/>
        <v>1.0236781199928902E-2</v>
      </c>
      <c r="M41" s="23">
        <f t="shared" si="8"/>
        <v>1.6955706171933382E-2</v>
      </c>
      <c r="N41" s="23">
        <f t="shared" si="9"/>
        <v>3.489495412077346E-2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</row>
    <row r="42" spans="1:162" ht="9.75" customHeight="1" x14ac:dyDescent="0.2">
      <c r="A42" s="8">
        <v>4</v>
      </c>
      <c r="B42" s="8">
        <v>2</v>
      </c>
      <c r="C42" s="12">
        <v>38723</v>
      </c>
      <c r="D42" s="8">
        <v>9</v>
      </c>
      <c r="E42" s="8">
        <v>9.0399999999999991</v>
      </c>
      <c r="F42" s="8">
        <f t="shared" si="5"/>
        <v>9.02</v>
      </c>
      <c r="G42" s="8">
        <v>0.04</v>
      </c>
      <c r="H42" s="8">
        <v>9.0500000000000007</v>
      </c>
      <c r="I42" s="8">
        <v>9.15</v>
      </c>
      <c r="J42" s="10">
        <v>38790</v>
      </c>
      <c r="K42" s="17">
        <f t="shared" si="6"/>
        <v>4.434589800443459E-3</v>
      </c>
      <c r="L42" s="17">
        <f t="shared" si="7"/>
        <v>6.5934065934065535E-3</v>
      </c>
      <c r="M42" s="17">
        <f t="shared" si="8"/>
        <v>1.1027996393850013E-2</v>
      </c>
      <c r="N42" s="17">
        <f t="shared" si="9"/>
        <v>4.8317172452594023E-2</v>
      </c>
      <c r="O42" s="15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</row>
    <row r="43" spans="1:162" ht="9.75" customHeight="1" x14ac:dyDescent="0.2">
      <c r="A43" s="8">
        <v>4</v>
      </c>
      <c r="B43" s="8">
        <v>2</v>
      </c>
      <c r="C43" s="10">
        <v>38723</v>
      </c>
      <c r="D43" s="8">
        <v>4.1425000000000001</v>
      </c>
      <c r="E43" s="8">
        <v>4.1524999999999999</v>
      </c>
      <c r="F43" s="8">
        <f t="shared" si="5"/>
        <v>4.1475</v>
      </c>
      <c r="G43" s="8">
        <v>0.01</v>
      </c>
      <c r="H43" s="8">
        <v>4.17</v>
      </c>
      <c r="I43" s="8">
        <v>4.1900000000000004</v>
      </c>
      <c r="J43" s="10">
        <v>38790</v>
      </c>
      <c r="K43" s="17">
        <f t="shared" si="6"/>
        <v>2.4110910186859553E-3</v>
      </c>
      <c r="L43" s="17">
        <f t="shared" si="7"/>
        <v>2.392344497607766E-3</v>
      </c>
      <c r="M43" s="17">
        <f t="shared" si="8"/>
        <v>4.8034355162937213E-3</v>
      </c>
      <c r="N43" s="17">
        <f t="shared" si="9"/>
        <v>4.2688906282331233E-2</v>
      </c>
      <c r="O43" s="15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</row>
    <row r="44" spans="1:162" ht="9.75" customHeight="1" x14ac:dyDescent="0.2">
      <c r="A44" s="1">
        <v>1</v>
      </c>
      <c r="B44" s="1">
        <v>3</v>
      </c>
      <c r="C44" s="21">
        <v>38724</v>
      </c>
      <c r="D44" s="1">
        <v>3.43</v>
      </c>
      <c r="E44" s="1">
        <v>3.45</v>
      </c>
      <c r="F44" s="2">
        <f t="shared" si="5"/>
        <v>3.4400000000000004</v>
      </c>
      <c r="G44" s="1">
        <v>0.02</v>
      </c>
      <c r="H44" s="1">
        <v>3.4478</v>
      </c>
      <c r="I44" s="1">
        <v>3.4954000000000001</v>
      </c>
      <c r="J44" s="22">
        <v>38790</v>
      </c>
      <c r="K44" s="23">
        <f t="shared" si="6"/>
        <v>5.8139534883720921E-3</v>
      </c>
      <c r="L44" s="23">
        <f t="shared" si="7"/>
        <v>7.9502246802627286E-3</v>
      </c>
      <c r="M44" s="23">
        <f t="shared" si="8"/>
        <v>1.376417816863482E-2</v>
      </c>
      <c r="N44" s="23">
        <f t="shared" si="9"/>
        <v>5.080162085975979E-2</v>
      </c>
      <c r="O44" s="15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</row>
    <row r="45" spans="1:162" ht="9.75" customHeight="1" x14ac:dyDescent="0.2">
      <c r="A45" s="8">
        <v>4</v>
      </c>
      <c r="B45" s="8">
        <v>2</v>
      </c>
      <c r="C45" s="12">
        <v>38727</v>
      </c>
      <c r="D45" s="8">
        <v>4.5599999999999996</v>
      </c>
      <c r="E45" s="8">
        <v>4.5625</v>
      </c>
      <c r="F45" s="8">
        <f t="shared" si="5"/>
        <v>4.5612499999999994</v>
      </c>
      <c r="G45" s="8">
        <v>2.5000000000000001E-3</v>
      </c>
      <c r="H45" s="8">
        <v>4.58</v>
      </c>
      <c r="I45" s="8">
        <v>4.62</v>
      </c>
      <c r="J45" s="10">
        <v>38790</v>
      </c>
      <c r="K45" s="17">
        <f t="shared" si="6"/>
        <v>5.4809536859413543E-4</v>
      </c>
      <c r="L45" s="17">
        <f t="shared" si="7"/>
        <v>8.1521739130434867E-3</v>
      </c>
      <c r="M45" s="17">
        <f t="shared" si="8"/>
        <v>8.700269281637623E-3</v>
      </c>
      <c r="N45" s="17">
        <f t="shared" si="9"/>
        <v>4.9219834092402284E-2</v>
      </c>
      <c r="O45" s="15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</row>
    <row r="46" spans="1:162" ht="9.75" customHeight="1" x14ac:dyDescent="0.2">
      <c r="A46" s="1">
        <v>2</v>
      </c>
      <c r="B46" s="1">
        <v>2</v>
      </c>
      <c r="C46" s="24">
        <v>38727</v>
      </c>
      <c r="D46" s="1">
        <v>3.6524999999999999</v>
      </c>
      <c r="E46" s="1">
        <v>3.6675</v>
      </c>
      <c r="F46" s="1">
        <f t="shared" si="5"/>
        <v>3.66</v>
      </c>
      <c r="G46" s="1">
        <v>1.4999999999999999E-2</v>
      </c>
      <c r="H46" s="1">
        <v>3.6760000000000002</v>
      </c>
      <c r="I46" s="1">
        <v>3.7130000000000001</v>
      </c>
      <c r="J46" s="22">
        <v>38790</v>
      </c>
      <c r="K46" s="23">
        <f t="shared" si="6"/>
        <v>4.0983606557377043E-3</v>
      </c>
      <c r="L46" s="23">
        <f t="shared" si="7"/>
        <v>5.9547976722154339E-3</v>
      </c>
      <c r="M46" s="23">
        <f t="shared" si="8"/>
        <v>1.0053158327953138E-2</v>
      </c>
      <c r="N46" s="23">
        <f t="shared" si="9"/>
        <v>5.4612282071298417E-2</v>
      </c>
      <c r="O46" s="15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</row>
    <row r="47" spans="1:162" ht="9.75" customHeight="1" x14ac:dyDescent="0.2">
      <c r="A47" s="8">
        <v>4</v>
      </c>
      <c r="B47" s="8">
        <v>1</v>
      </c>
      <c r="C47" s="12">
        <v>38730</v>
      </c>
      <c r="D47" s="8">
        <v>17.04</v>
      </c>
      <c r="E47" s="8">
        <v>17.059999999999999</v>
      </c>
      <c r="F47" s="8">
        <f t="shared" si="5"/>
        <v>17.049999999999997</v>
      </c>
      <c r="G47" s="8">
        <v>0.01</v>
      </c>
      <c r="H47" s="8">
        <v>17.170000000000002</v>
      </c>
      <c r="I47" s="8">
        <v>17.202500000000001</v>
      </c>
      <c r="J47" s="10">
        <v>38790</v>
      </c>
      <c r="K47" s="17">
        <f t="shared" si="6"/>
        <v>5.8651026392961888E-4</v>
      </c>
      <c r="L47" s="17">
        <f t="shared" si="7"/>
        <v>1.3091861226270339E-3</v>
      </c>
      <c r="M47" s="17">
        <f t="shared" si="8"/>
        <v>1.8956963865566527E-3</v>
      </c>
      <c r="N47" s="17">
        <f t="shared" si="9"/>
        <v>4.861314760508452E-2</v>
      </c>
      <c r="O47" s="15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</row>
    <row r="48" spans="1:162" ht="9.75" customHeight="1" x14ac:dyDescent="0.2">
      <c r="A48" s="8">
        <v>4</v>
      </c>
      <c r="B48" s="8">
        <v>2</v>
      </c>
      <c r="C48" s="12">
        <v>38733</v>
      </c>
      <c r="D48" s="8">
        <v>11.41</v>
      </c>
      <c r="E48" s="8">
        <v>11.45</v>
      </c>
      <c r="F48" s="8">
        <f t="shared" si="5"/>
        <v>11.43</v>
      </c>
      <c r="G48" s="8">
        <v>0.04</v>
      </c>
      <c r="H48" s="8">
        <v>11.4975</v>
      </c>
      <c r="I48" s="8">
        <v>11.5375</v>
      </c>
      <c r="J48" s="10">
        <v>38790</v>
      </c>
      <c r="K48" s="17">
        <f t="shared" si="6"/>
        <v>3.499562554680665E-3</v>
      </c>
      <c r="L48" s="17">
        <f t="shared" si="7"/>
        <v>-7.4103229883272335E-17</v>
      </c>
      <c r="M48" s="17">
        <f t="shared" si="8"/>
        <v>3.4995625546805909E-3</v>
      </c>
      <c r="N48" s="17">
        <f t="shared" si="9"/>
        <v>4.9020736443032537E-2</v>
      </c>
      <c r="O48" s="15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</row>
    <row r="49" spans="1:16" ht="9.75" customHeight="1" x14ac:dyDescent="0.2">
      <c r="A49" s="8">
        <v>4</v>
      </c>
      <c r="B49" s="8">
        <v>1</v>
      </c>
      <c r="C49" s="12">
        <v>38734</v>
      </c>
      <c r="D49" s="8">
        <v>4.79</v>
      </c>
      <c r="E49" s="8">
        <v>4.7949999999999999</v>
      </c>
      <c r="F49" s="8">
        <f t="shared" si="5"/>
        <v>4.7925000000000004</v>
      </c>
      <c r="G49" s="8">
        <v>2.5000000000000001E-3</v>
      </c>
      <c r="H49" s="8">
        <v>4.8174999999999999</v>
      </c>
      <c r="I49" s="8">
        <v>4.8375000000000004</v>
      </c>
      <c r="J49" s="10">
        <v>38790</v>
      </c>
      <c r="K49" s="17">
        <f t="shared" si="6"/>
        <v>5.2164840897235261E-4</v>
      </c>
      <c r="L49" s="17">
        <f t="shared" si="7"/>
        <v>3.6250647332989046E-3</v>
      </c>
      <c r="M49" s="17">
        <f t="shared" si="8"/>
        <v>4.1467131422712571E-3</v>
      </c>
      <c r="N49" s="17">
        <f t="shared" si="9"/>
        <v>4.760041731872737E-2</v>
      </c>
      <c r="O49" s="15"/>
      <c r="P49" s="19"/>
    </row>
    <row r="50" spans="1:16" ht="9.75" customHeight="1" x14ac:dyDescent="0.2">
      <c r="A50" s="8">
        <v>2</v>
      </c>
      <c r="B50" s="8">
        <v>2</v>
      </c>
      <c r="C50" s="12">
        <v>38735</v>
      </c>
      <c r="D50" s="8">
        <v>9.77</v>
      </c>
      <c r="E50" s="8">
        <v>9.8000000000000007</v>
      </c>
      <c r="F50" s="8">
        <f t="shared" si="5"/>
        <v>9.7850000000000001</v>
      </c>
      <c r="G50" s="8">
        <v>0.03</v>
      </c>
      <c r="H50" s="8">
        <v>9.81</v>
      </c>
      <c r="I50" s="8">
        <v>9.8949999999999996</v>
      </c>
      <c r="J50" s="10">
        <v>38881</v>
      </c>
      <c r="K50" s="17">
        <f t="shared" si="6"/>
        <v>3.0659172202350533E-3</v>
      </c>
      <c r="L50" s="17">
        <f t="shared" si="7"/>
        <v>5.5823395077390595E-3</v>
      </c>
      <c r="M50" s="17">
        <f t="shared" si="8"/>
        <v>8.6482567279741133E-3</v>
      </c>
      <c r="N50" s="17">
        <f t="shared" si="9"/>
        <v>1.7245784363821921E-2</v>
      </c>
      <c r="O50" s="15"/>
      <c r="P50" s="19"/>
    </row>
    <row r="51" spans="1:16" ht="9.75" customHeight="1" x14ac:dyDescent="0.2">
      <c r="A51" s="1">
        <v>3</v>
      </c>
      <c r="B51" s="1">
        <v>2</v>
      </c>
      <c r="C51" s="21">
        <v>38735</v>
      </c>
      <c r="D51" s="1">
        <v>2.2349999999999999</v>
      </c>
      <c r="E51" s="1">
        <v>2.2425000000000002</v>
      </c>
      <c r="F51" s="1">
        <f t="shared" si="5"/>
        <v>2.23875</v>
      </c>
      <c r="G51" s="1">
        <v>7.4999999999999997E-3</v>
      </c>
      <c r="H51" s="1">
        <v>2.246</v>
      </c>
      <c r="I51" s="1">
        <v>2.262</v>
      </c>
      <c r="J51" s="22">
        <v>38790</v>
      </c>
      <c r="K51" s="23">
        <f t="shared" si="6"/>
        <v>3.3500837520938024E-3</v>
      </c>
      <c r="L51" s="23">
        <f t="shared" si="7"/>
        <v>3.7710736468500507E-3</v>
      </c>
      <c r="M51" s="23">
        <f t="shared" si="8"/>
        <v>7.1211573989438531E-3</v>
      </c>
      <c r="N51" s="23">
        <f t="shared" si="9"/>
        <v>4.5205827115374811E-2</v>
      </c>
      <c r="O51" s="15"/>
      <c r="P51" s="19"/>
    </row>
    <row r="52" spans="1:16" ht="9.75" customHeight="1" x14ac:dyDescent="0.2">
      <c r="A52" s="1">
        <v>2</v>
      </c>
      <c r="B52" s="1">
        <v>0</v>
      </c>
      <c r="C52" s="21">
        <v>38741</v>
      </c>
      <c r="D52" s="1">
        <v>5.72</v>
      </c>
      <c r="E52" s="1">
        <v>5.73</v>
      </c>
      <c r="F52" s="1">
        <f t="shared" si="5"/>
        <v>5.7249999999999996</v>
      </c>
      <c r="G52" s="1">
        <v>0.01</v>
      </c>
      <c r="H52" s="1">
        <v>5.75</v>
      </c>
      <c r="I52" s="1">
        <v>5.81</v>
      </c>
      <c r="J52" s="22">
        <v>38790</v>
      </c>
      <c r="K52" s="23">
        <f t="shared" si="6"/>
        <v>1.7467248908296944E-3</v>
      </c>
      <c r="L52" s="23">
        <f t="shared" si="7"/>
        <v>8.6505190311418016E-3</v>
      </c>
      <c r="M52" s="23">
        <f t="shared" si="8"/>
        <v>1.0397243921971496E-2</v>
      </c>
      <c r="N52" s="23">
        <f t="shared" si="9"/>
        <v>7.1562249353889648E-2</v>
      </c>
      <c r="O52" s="15"/>
      <c r="P52" s="19"/>
    </row>
    <row r="53" spans="1:16" ht="9.75" customHeight="1" x14ac:dyDescent="0.2">
      <c r="A53" s="8">
        <v>4</v>
      </c>
      <c r="B53" s="8">
        <v>1</v>
      </c>
      <c r="C53" s="12">
        <v>38741</v>
      </c>
      <c r="D53" s="8">
        <v>8.6199999999999992</v>
      </c>
      <c r="E53" s="8">
        <v>8.64</v>
      </c>
      <c r="F53" s="8">
        <f t="shared" si="5"/>
        <v>8.629999999999999</v>
      </c>
      <c r="G53" s="8">
        <v>0.02</v>
      </c>
      <c r="H53" s="8">
        <v>8.67</v>
      </c>
      <c r="I53" s="8">
        <v>8.69</v>
      </c>
      <c r="J53" s="10">
        <v>38790</v>
      </c>
      <c r="K53" s="17">
        <f t="shared" si="6"/>
        <v>2.3174971031286215E-3</v>
      </c>
      <c r="L53" s="17">
        <f t="shared" si="7"/>
        <v>-4.9163822015010894E-17</v>
      </c>
      <c r="M53" s="17">
        <f t="shared" si="8"/>
        <v>2.3174971031285725E-3</v>
      </c>
      <c r="N53" s="17">
        <f t="shared" si="9"/>
        <v>4.3157471563365246E-2</v>
      </c>
      <c r="O53" s="15"/>
      <c r="P53" s="19"/>
    </row>
    <row r="54" spans="1:16" ht="9.75" customHeight="1" x14ac:dyDescent="0.2">
      <c r="A54" s="25">
        <v>4</v>
      </c>
      <c r="B54" s="25">
        <v>1</v>
      </c>
      <c r="C54" s="21">
        <v>38765</v>
      </c>
      <c r="D54" s="1">
        <v>5.0975000000000001</v>
      </c>
      <c r="E54" s="1">
        <v>5.0999999999999996</v>
      </c>
      <c r="F54" s="1">
        <f t="shared" si="5"/>
        <v>5.0987499999999999</v>
      </c>
      <c r="G54" s="1">
        <v>2.5000000000000001E-3</v>
      </c>
      <c r="H54" s="1">
        <v>5.1100000000000003</v>
      </c>
      <c r="I54" s="1">
        <v>5.125</v>
      </c>
      <c r="J54" s="22">
        <v>38790</v>
      </c>
      <c r="K54" s="23">
        <f t="shared" si="6"/>
        <v>4.9031625398381963E-4</v>
      </c>
      <c r="L54" s="23">
        <f t="shared" si="7"/>
        <v>2.4425989252564104E-3</v>
      </c>
      <c r="M54" s="23">
        <f t="shared" si="8"/>
        <v>2.9329151792402298E-3</v>
      </c>
      <c r="N54" s="23">
        <f t="shared" si="9"/>
        <v>5.368962981122774E-2</v>
      </c>
      <c r="O54" s="15"/>
      <c r="P54" s="19"/>
    </row>
    <row r="55" spans="1:16" ht="9.75" customHeight="1" x14ac:dyDescent="0.2">
      <c r="A55" s="25">
        <v>4</v>
      </c>
      <c r="B55" s="25">
        <v>2</v>
      </c>
      <c r="C55" s="21">
        <v>38765</v>
      </c>
      <c r="D55" s="1">
        <v>3.03</v>
      </c>
      <c r="E55" s="1">
        <v>3.04</v>
      </c>
      <c r="F55" s="1">
        <f t="shared" si="5"/>
        <v>3.0350000000000001</v>
      </c>
      <c r="G55" s="1">
        <v>0.01</v>
      </c>
      <c r="H55" s="1">
        <v>3.0350000000000001</v>
      </c>
      <c r="I55" s="1">
        <v>3.0550000000000002</v>
      </c>
      <c r="J55" s="22">
        <v>38790</v>
      </c>
      <c r="K55" s="23">
        <f t="shared" si="6"/>
        <v>3.2948929159802307E-3</v>
      </c>
      <c r="L55" s="23">
        <f t="shared" si="7"/>
        <v>3.2840722495894969E-3</v>
      </c>
      <c r="M55" s="23">
        <f t="shared" si="8"/>
        <v>6.5789651655697272E-3</v>
      </c>
      <c r="N55" s="23">
        <f t="shared" si="9"/>
        <v>4.8105436573310338E-2</v>
      </c>
      <c r="O55" s="15"/>
      <c r="P55" s="19"/>
    </row>
    <row r="56" spans="1:16" ht="9.75" customHeight="1" x14ac:dyDescent="0.2">
      <c r="A56" s="25">
        <v>4</v>
      </c>
      <c r="B56" s="25">
        <v>2</v>
      </c>
      <c r="C56" s="26">
        <v>38765</v>
      </c>
      <c r="D56" s="25">
        <v>7.42</v>
      </c>
      <c r="E56" s="25">
        <v>7.43</v>
      </c>
      <c r="F56" s="25">
        <f t="shared" si="5"/>
        <v>7.4249999999999998</v>
      </c>
      <c r="G56" s="25">
        <v>0.03</v>
      </c>
      <c r="H56" s="25">
        <v>7.43</v>
      </c>
      <c r="I56" s="25">
        <v>7.47</v>
      </c>
      <c r="J56" s="26">
        <v>38790</v>
      </c>
      <c r="K56" s="28">
        <f t="shared" si="6"/>
        <v>4.0404040404040404E-3</v>
      </c>
      <c r="L56" s="28">
        <f t="shared" si="7"/>
        <v>1.342281879194636E-3</v>
      </c>
      <c r="M56" s="28">
        <f t="shared" si="8"/>
        <v>5.3826859195986766E-3</v>
      </c>
      <c r="N56" s="27">
        <f t="shared" si="9"/>
        <v>4.915824915824811E-2</v>
      </c>
      <c r="O56" s="15"/>
      <c r="P56" s="19"/>
    </row>
    <row r="57" spans="1:16" ht="9.75" customHeight="1" x14ac:dyDescent="0.2">
      <c r="A57" s="25">
        <v>4</v>
      </c>
      <c r="B57" s="25">
        <v>1</v>
      </c>
      <c r="C57" s="29">
        <v>38765</v>
      </c>
      <c r="D57" s="25">
        <v>13.78</v>
      </c>
      <c r="E57" s="25">
        <v>13.79</v>
      </c>
      <c r="F57" s="25">
        <f t="shared" si="5"/>
        <v>13.785</v>
      </c>
      <c r="G57" s="25">
        <v>0.01</v>
      </c>
      <c r="H57" s="25">
        <v>13.65</v>
      </c>
      <c r="I57" s="25">
        <v>13.6625</v>
      </c>
      <c r="J57" s="26">
        <v>38790</v>
      </c>
      <c r="K57" s="28">
        <f t="shared" si="6"/>
        <v>7.2542618788538264E-4</v>
      </c>
      <c r="L57" s="28">
        <f t="shared" si="7"/>
        <v>1.8306636155601203E-4</v>
      </c>
      <c r="M57" s="28">
        <f t="shared" si="8"/>
        <v>9.0849254944139462E-4</v>
      </c>
      <c r="N57" s="27">
        <f t="shared" si="9"/>
        <v>-0.13636198766775498</v>
      </c>
      <c r="O57" s="15"/>
      <c r="P57" s="19"/>
    </row>
    <row r="58" spans="1:16" ht="9.75" customHeight="1" x14ac:dyDescent="0.2">
      <c r="A58" s="1">
        <v>4</v>
      </c>
      <c r="B58" s="1">
        <v>1</v>
      </c>
      <c r="C58" s="21">
        <v>38765</v>
      </c>
      <c r="D58" s="1">
        <v>5.0975000000000001</v>
      </c>
      <c r="E58" s="1">
        <v>5.0999999999999996</v>
      </c>
      <c r="F58" s="1">
        <f t="shared" si="5"/>
        <v>5.0987499999999999</v>
      </c>
      <c r="G58" s="1">
        <v>2.5000000000000001E-3</v>
      </c>
      <c r="H58" s="1">
        <v>5.1100000000000003</v>
      </c>
      <c r="I58" s="1">
        <v>5.125</v>
      </c>
      <c r="J58" s="22">
        <v>38790</v>
      </c>
      <c r="K58" s="23">
        <f t="shared" si="6"/>
        <v>4.9031625398381963E-4</v>
      </c>
      <c r="L58" s="23">
        <f t="shared" si="7"/>
        <v>2.4425989252564104E-3</v>
      </c>
      <c r="M58" s="23">
        <f t="shared" si="8"/>
        <v>2.9329151792402298E-3</v>
      </c>
      <c r="N58" s="23">
        <f t="shared" si="9"/>
        <v>5.368962981122774E-2</v>
      </c>
      <c r="O58" s="1"/>
      <c r="P58" s="19"/>
    </row>
    <row r="59" spans="1:16" ht="9.75" customHeight="1" x14ac:dyDescent="0.15">
      <c r="A59" s="1">
        <v>4</v>
      </c>
      <c r="B59" s="1">
        <v>2</v>
      </c>
      <c r="C59" s="21">
        <v>38765</v>
      </c>
      <c r="D59" s="1">
        <v>3.03</v>
      </c>
      <c r="E59" s="1">
        <v>3.04</v>
      </c>
      <c r="F59" s="1">
        <f t="shared" si="5"/>
        <v>3.0350000000000001</v>
      </c>
      <c r="G59" s="1">
        <v>0.01</v>
      </c>
      <c r="H59" s="1">
        <v>3.0350000000000001</v>
      </c>
      <c r="I59" s="1">
        <v>3.0550000000000002</v>
      </c>
      <c r="J59" s="22">
        <v>38790</v>
      </c>
      <c r="K59" s="23">
        <f t="shared" si="6"/>
        <v>3.2948929159802307E-3</v>
      </c>
      <c r="L59" s="23">
        <f t="shared" si="7"/>
        <v>3.2840722495894969E-3</v>
      </c>
      <c r="M59" s="23">
        <f t="shared" si="8"/>
        <v>6.5789651655697272E-3</v>
      </c>
      <c r="N59" s="23">
        <f t="shared" si="9"/>
        <v>4.8105436573310338E-2</v>
      </c>
      <c r="O59" s="1"/>
    </row>
    <row r="60" spans="1:16" ht="9.75" customHeight="1" x14ac:dyDescent="0.15">
      <c r="A60" s="25">
        <v>4</v>
      </c>
      <c r="B60" s="1">
        <v>2</v>
      </c>
      <c r="C60" s="29">
        <v>38765</v>
      </c>
      <c r="D60" s="25">
        <v>7.42</v>
      </c>
      <c r="E60" s="25">
        <v>7.43</v>
      </c>
      <c r="F60" s="25">
        <f t="shared" si="5"/>
        <v>7.4249999999999998</v>
      </c>
      <c r="G60" s="25">
        <v>0.03</v>
      </c>
      <c r="H60" s="25">
        <v>7.43</v>
      </c>
      <c r="I60" s="25">
        <v>7.47</v>
      </c>
      <c r="J60" s="26">
        <v>38790</v>
      </c>
      <c r="K60" s="28">
        <f t="shared" si="6"/>
        <v>4.0404040404040404E-3</v>
      </c>
      <c r="L60" s="28">
        <f t="shared" si="7"/>
        <v>1.342281879194636E-3</v>
      </c>
      <c r="M60" s="28">
        <f t="shared" si="8"/>
        <v>5.3826859195986766E-3</v>
      </c>
      <c r="N60" s="27">
        <f t="shared" si="9"/>
        <v>4.915824915824811E-2</v>
      </c>
      <c r="O60" s="1"/>
    </row>
    <row r="61" spans="1:16" s="6" customFormat="1" ht="9.75" customHeight="1" x14ac:dyDescent="0.15">
      <c r="A61" s="25">
        <v>4</v>
      </c>
      <c r="B61" s="1">
        <v>1</v>
      </c>
      <c r="C61" s="29">
        <v>38765</v>
      </c>
      <c r="D61" s="25">
        <v>13.78</v>
      </c>
      <c r="E61" s="25">
        <v>13.79</v>
      </c>
      <c r="F61" s="25">
        <f t="shared" si="5"/>
        <v>13.785</v>
      </c>
      <c r="G61" s="25">
        <v>0.01</v>
      </c>
      <c r="H61" s="25">
        <v>13.637499999999999</v>
      </c>
      <c r="I61" s="25">
        <v>13.6625</v>
      </c>
      <c r="J61" s="26">
        <v>38790</v>
      </c>
      <c r="K61" s="28">
        <f t="shared" si="6"/>
        <v>7.2542618788538264E-4</v>
      </c>
      <c r="L61" s="28">
        <f t="shared" si="7"/>
        <v>1.0989010989011249E-3</v>
      </c>
      <c r="M61" s="28">
        <f t="shared" si="8"/>
        <v>1.8243272867865075E-3</v>
      </c>
      <c r="N61" s="27">
        <f t="shared" si="9"/>
        <v>-0.14298150163221057</v>
      </c>
      <c r="O61" s="15"/>
      <c r="P61" s="8"/>
    </row>
    <row r="62" spans="1:16" ht="9.75" customHeight="1" x14ac:dyDescent="0.15">
      <c r="A62" s="25">
        <v>4</v>
      </c>
      <c r="B62" s="25">
        <v>2</v>
      </c>
      <c r="C62" s="21">
        <v>38769</v>
      </c>
      <c r="D62" s="25">
        <v>2.645</v>
      </c>
      <c r="E62" s="25">
        <v>2.6575000000000002</v>
      </c>
      <c r="F62" s="1">
        <f t="shared" si="5"/>
        <v>2.6512500000000001</v>
      </c>
      <c r="G62" s="25">
        <v>1.2500000000000001E-2</v>
      </c>
      <c r="H62" s="25">
        <v>2.65</v>
      </c>
      <c r="I62" s="25">
        <v>2.6625000000000001</v>
      </c>
      <c r="J62" s="26">
        <v>38792</v>
      </c>
      <c r="K62" s="23">
        <f t="shared" si="6"/>
        <v>4.7147571900047151E-3</v>
      </c>
      <c r="L62" s="23">
        <f t="shared" si="7"/>
        <v>6.661338147750939E-17</v>
      </c>
      <c r="M62" s="23">
        <f t="shared" si="8"/>
        <v>4.7147571900047818E-3</v>
      </c>
      <c r="N62" s="23">
        <f t="shared" si="9"/>
        <v>2.9928458684377116E-2</v>
      </c>
      <c r="O62" s="15"/>
    </row>
    <row r="63" spans="1:16" ht="9.75" customHeight="1" x14ac:dyDescent="0.15">
      <c r="A63" s="25">
        <v>4</v>
      </c>
      <c r="B63" s="25">
        <v>2</v>
      </c>
      <c r="C63" s="29">
        <v>38769</v>
      </c>
      <c r="D63" s="25">
        <v>16.16</v>
      </c>
      <c r="E63" s="25">
        <v>16.3</v>
      </c>
      <c r="F63" s="25">
        <f t="shared" si="5"/>
        <v>16.23</v>
      </c>
      <c r="G63" s="25">
        <v>0.14000000000000001</v>
      </c>
      <c r="H63" s="25">
        <v>16.157499999999999</v>
      </c>
      <c r="I63" s="25">
        <v>16.397500000000001</v>
      </c>
      <c r="J63" s="26">
        <v>38790</v>
      </c>
      <c r="K63" s="28">
        <f t="shared" si="6"/>
        <v>8.6260012322858914E-3</v>
      </c>
      <c r="L63" s="28">
        <f t="shared" si="7"/>
        <v>6.1434495469207175E-3</v>
      </c>
      <c r="M63" s="28">
        <f t="shared" si="8"/>
        <v>1.4769450779206609E-2</v>
      </c>
      <c r="N63" s="27">
        <f t="shared" si="9"/>
        <v>5.0868468151277151E-2</v>
      </c>
      <c r="O63" s="15"/>
    </row>
    <row r="64" spans="1:16" ht="9.75" customHeight="1" x14ac:dyDescent="0.15">
      <c r="A64" s="1">
        <v>4</v>
      </c>
      <c r="B64" s="1">
        <v>2</v>
      </c>
      <c r="C64" s="21">
        <v>38769</v>
      </c>
      <c r="D64" s="25">
        <v>2.645</v>
      </c>
      <c r="E64" s="25">
        <v>2.6575000000000002</v>
      </c>
      <c r="F64" s="1">
        <f t="shared" si="5"/>
        <v>2.6512500000000001</v>
      </c>
      <c r="G64" s="25">
        <v>1.2500000000000001E-2</v>
      </c>
      <c r="H64" s="25">
        <v>2.65</v>
      </c>
      <c r="I64" s="25">
        <v>2.6625000000000001</v>
      </c>
      <c r="J64" s="26">
        <v>38792</v>
      </c>
      <c r="K64" s="23">
        <f t="shared" si="6"/>
        <v>4.7147571900047151E-3</v>
      </c>
      <c r="L64" s="23">
        <f t="shared" si="7"/>
        <v>6.661338147750939E-17</v>
      </c>
      <c r="M64" s="23">
        <f t="shared" si="8"/>
        <v>4.7147571900047818E-3</v>
      </c>
      <c r="N64" s="23">
        <f t="shared" si="9"/>
        <v>2.9928458684377116E-2</v>
      </c>
      <c r="O64" s="15"/>
    </row>
    <row r="65" spans="1:15" ht="9.75" customHeight="1" x14ac:dyDescent="0.15">
      <c r="A65" s="25">
        <v>4</v>
      </c>
      <c r="B65" s="1">
        <v>2</v>
      </c>
      <c r="C65" s="29">
        <v>38769</v>
      </c>
      <c r="D65" s="25">
        <v>16.16</v>
      </c>
      <c r="E65" s="25">
        <v>16.3</v>
      </c>
      <c r="F65" s="25">
        <f t="shared" si="5"/>
        <v>16.23</v>
      </c>
      <c r="G65" s="25">
        <v>0.14000000000000001</v>
      </c>
      <c r="H65" s="25">
        <v>16.157499999999999</v>
      </c>
      <c r="I65" s="25">
        <v>16.397500000000001</v>
      </c>
      <c r="J65" s="26">
        <v>38790</v>
      </c>
      <c r="K65" s="28">
        <f t="shared" si="6"/>
        <v>8.6260012322858914E-3</v>
      </c>
      <c r="L65" s="28">
        <f t="shared" si="7"/>
        <v>6.1434495469207175E-3</v>
      </c>
      <c r="M65" s="28">
        <f t="shared" si="8"/>
        <v>1.4769450779206609E-2</v>
      </c>
      <c r="N65" s="27">
        <f t="shared" si="9"/>
        <v>5.0868468151277151E-2</v>
      </c>
      <c r="O65" s="15"/>
    </row>
    <row r="66" spans="1:15" ht="9.75" customHeight="1" x14ac:dyDescent="0.15">
      <c r="A66" s="25">
        <v>4</v>
      </c>
      <c r="B66" s="25">
        <v>1</v>
      </c>
      <c r="C66" s="29">
        <v>38770</v>
      </c>
      <c r="D66" s="25">
        <v>11.29</v>
      </c>
      <c r="E66" s="25">
        <v>11.3</v>
      </c>
      <c r="F66" s="25">
        <f t="shared" si="5"/>
        <v>11.295</v>
      </c>
      <c r="G66" s="25">
        <v>0.01</v>
      </c>
      <c r="H66" s="25">
        <v>11.3225</v>
      </c>
      <c r="I66" s="25">
        <v>11.3375</v>
      </c>
      <c r="J66" s="26">
        <v>38790</v>
      </c>
      <c r="K66" s="28">
        <f t="shared" si="6"/>
        <v>8.8534749889331564E-4</v>
      </c>
      <c r="L66" s="28">
        <f t="shared" si="7"/>
        <v>4.4130626654903516E-4</v>
      </c>
      <c r="M66" s="28">
        <f t="shared" si="8"/>
        <v>1.3266537654423507E-3</v>
      </c>
      <c r="N66" s="27">
        <f t="shared" si="9"/>
        <v>5.6551571491810768E-2</v>
      </c>
      <c r="O66" s="15"/>
    </row>
    <row r="67" spans="1:15" ht="9.75" customHeight="1" x14ac:dyDescent="0.15">
      <c r="A67" s="25">
        <v>4</v>
      </c>
      <c r="B67" s="1">
        <v>1</v>
      </c>
      <c r="C67" s="29">
        <v>38770</v>
      </c>
      <c r="D67" s="25">
        <v>11.29</v>
      </c>
      <c r="E67" s="25">
        <v>11.3</v>
      </c>
      <c r="F67" s="25">
        <f t="shared" ref="F67:F93" si="10">AVERAGE(D67:E67)</f>
        <v>11.295</v>
      </c>
      <c r="G67" s="25">
        <v>0.01</v>
      </c>
      <c r="H67" s="25">
        <v>11.3225</v>
      </c>
      <c r="I67" s="25">
        <v>11.3375</v>
      </c>
      <c r="J67" s="26">
        <v>38790</v>
      </c>
      <c r="K67" s="28">
        <f t="shared" ref="K67:K98" si="11">G67/F67</f>
        <v>8.8534749889331564E-4</v>
      </c>
      <c r="L67" s="28">
        <f t="shared" ref="L67:L98" si="12">(I67-H67-G67)/AVERAGE(H67:I67)</f>
        <v>4.4130626654903516E-4</v>
      </c>
      <c r="M67" s="28">
        <f t="shared" ref="M67:M98" si="13">SUM(K67:L67)</f>
        <v>1.3266537654423507E-3</v>
      </c>
      <c r="N67" s="27">
        <f t="shared" si="9"/>
        <v>5.6551571491810768E-2</v>
      </c>
      <c r="O67" s="15"/>
    </row>
    <row r="68" spans="1:15" ht="9.75" customHeight="1" x14ac:dyDescent="0.15">
      <c r="A68" s="25">
        <v>4</v>
      </c>
      <c r="B68" s="25">
        <v>2</v>
      </c>
      <c r="C68" s="29">
        <v>38776</v>
      </c>
      <c r="D68" s="25">
        <v>8.5649999999999995</v>
      </c>
      <c r="E68" s="25">
        <v>8.5749999999999993</v>
      </c>
      <c r="F68" s="25">
        <f t="shared" si="10"/>
        <v>8.57</v>
      </c>
      <c r="G68" s="25">
        <v>5.0000000000000001E-3</v>
      </c>
      <c r="H68" s="25">
        <v>8.5824999999999996</v>
      </c>
      <c r="I68" s="25">
        <v>8.5975000000000001</v>
      </c>
      <c r="J68" s="26">
        <v>38790</v>
      </c>
      <c r="K68" s="28">
        <f t="shared" si="11"/>
        <v>5.8343057176196028E-4</v>
      </c>
      <c r="L68" s="28">
        <f t="shared" si="12"/>
        <v>1.1641443538999497E-3</v>
      </c>
      <c r="M68" s="28">
        <f t="shared" si="13"/>
        <v>1.74757492566191E-3</v>
      </c>
      <c r="N68" s="27">
        <f t="shared" si="9"/>
        <v>6.0843473912317425E-2</v>
      </c>
      <c r="O68" s="15"/>
    </row>
    <row r="69" spans="1:15" ht="9.75" customHeight="1" x14ac:dyDescent="0.15">
      <c r="A69" s="25">
        <v>4</v>
      </c>
      <c r="B69" s="25">
        <v>2</v>
      </c>
      <c r="C69" s="29">
        <v>38776</v>
      </c>
      <c r="D69" s="25">
        <v>6.52</v>
      </c>
      <c r="E69" s="25">
        <v>6.53</v>
      </c>
      <c r="F69" s="25">
        <f t="shared" si="10"/>
        <v>6.5250000000000004</v>
      </c>
      <c r="G69" s="25">
        <v>0.01</v>
      </c>
      <c r="H69" s="25">
        <v>6.53</v>
      </c>
      <c r="I69" s="25">
        <v>6.55</v>
      </c>
      <c r="J69" s="26">
        <v>38790</v>
      </c>
      <c r="K69" s="28">
        <f t="shared" si="11"/>
        <v>1.5325670498084292E-3</v>
      </c>
      <c r="L69" s="28">
        <f t="shared" si="12"/>
        <v>1.5290519877675188E-3</v>
      </c>
      <c r="M69" s="28">
        <f t="shared" si="13"/>
        <v>3.0616190375759482E-3</v>
      </c>
      <c r="N69" s="27">
        <f t="shared" si="9"/>
        <v>5.993431855500693E-2</v>
      </c>
      <c r="O69" s="15"/>
    </row>
    <row r="70" spans="1:15" ht="9.75" customHeight="1" x14ac:dyDescent="0.15">
      <c r="A70" s="25">
        <v>1</v>
      </c>
      <c r="B70" s="25">
        <v>0</v>
      </c>
      <c r="C70" s="21">
        <v>38776</v>
      </c>
      <c r="D70" s="1">
        <v>2.3340000000000001</v>
      </c>
      <c r="E70" s="1">
        <v>2.4060000000000001</v>
      </c>
      <c r="F70" s="1">
        <f t="shared" si="10"/>
        <v>2.37</v>
      </c>
      <c r="G70" s="1">
        <f>E70-D70</f>
        <v>7.2000000000000064E-2</v>
      </c>
      <c r="H70" s="1">
        <v>2.3620000000000001</v>
      </c>
      <c r="I70" s="1">
        <v>2.456</v>
      </c>
      <c r="J70" s="21">
        <v>38884</v>
      </c>
      <c r="K70" s="23">
        <f t="shared" si="11"/>
        <v>3.0379746835443065E-2</v>
      </c>
      <c r="L70" s="23">
        <f t="shared" si="12"/>
        <v>9.1324200913241171E-3</v>
      </c>
      <c r="M70" s="23">
        <f t="shared" si="13"/>
        <v>3.9512166926767178E-2</v>
      </c>
      <c r="N70" s="27">
        <f t="shared" si="9"/>
        <v>5.5614158462259304E-2</v>
      </c>
      <c r="O70" s="15"/>
    </row>
    <row r="71" spans="1:15" ht="9.75" customHeight="1" x14ac:dyDescent="0.15">
      <c r="A71" s="25">
        <v>4</v>
      </c>
      <c r="B71" s="1">
        <v>2</v>
      </c>
      <c r="C71" s="29">
        <v>38776</v>
      </c>
      <c r="D71" s="25">
        <v>8.5649999999999995</v>
      </c>
      <c r="E71" s="25">
        <v>8.5749999999999993</v>
      </c>
      <c r="F71" s="25">
        <f t="shared" si="10"/>
        <v>8.57</v>
      </c>
      <c r="G71" s="25">
        <v>5.0000000000000001E-3</v>
      </c>
      <c r="H71" s="25">
        <v>8.5824999999999996</v>
      </c>
      <c r="I71" s="25">
        <v>8.5975000000000001</v>
      </c>
      <c r="J71" s="26">
        <v>38790</v>
      </c>
      <c r="K71" s="28">
        <f t="shared" si="11"/>
        <v>5.8343057176196028E-4</v>
      </c>
      <c r="L71" s="28">
        <f t="shared" si="12"/>
        <v>1.1641443538999497E-3</v>
      </c>
      <c r="M71" s="28">
        <f t="shared" si="13"/>
        <v>1.74757492566191E-3</v>
      </c>
      <c r="N71" s="27">
        <f t="shared" si="9"/>
        <v>6.0843473912317425E-2</v>
      </c>
      <c r="O71" s="15"/>
    </row>
    <row r="72" spans="1:15" ht="9.75" customHeight="1" x14ac:dyDescent="0.15">
      <c r="A72" s="25">
        <v>4</v>
      </c>
      <c r="B72" s="1">
        <v>2</v>
      </c>
      <c r="C72" s="29">
        <v>38776</v>
      </c>
      <c r="D72" s="25">
        <v>6.52</v>
      </c>
      <c r="E72" s="25">
        <v>6.53</v>
      </c>
      <c r="F72" s="25">
        <f t="shared" si="10"/>
        <v>6.5250000000000004</v>
      </c>
      <c r="G72" s="25">
        <v>0.01</v>
      </c>
      <c r="H72" s="25">
        <v>6.53</v>
      </c>
      <c r="I72" s="25">
        <v>6.59</v>
      </c>
      <c r="J72" s="26">
        <v>38790</v>
      </c>
      <c r="K72" s="28">
        <f t="shared" si="11"/>
        <v>1.5325670498084292E-3</v>
      </c>
      <c r="L72" s="28">
        <f t="shared" si="12"/>
        <v>7.6219512195121351E-3</v>
      </c>
      <c r="M72" s="28">
        <f t="shared" si="13"/>
        <v>9.1545182693205645E-3</v>
      </c>
      <c r="N72" s="27">
        <f t="shared" si="9"/>
        <v>0.13984674329501973</v>
      </c>
      <c r="O72" s="15"/>
    </row>
    <row r="73" spans="1:15" ht="9.75" customHeight="1" x14ac:dyDescent="0.15">
      <c r="A73" s="1">
        <v>1</v>
      </c>
      <c r="B73" s="1">
        <v>0</v>
      </c>
      <c r="C73" s="21">
        <v>38776</v>
      </c>
      <c r="D73" s="1">
        <v>2.3340000000000001</v>
      </c>
      <c r="E73" s="1">
        <v>2.4060000000000001</v>
      </c>
      <c r="F73" s="1">
        <f t="shared" si="10"/>
        <v>2.37</v>
      </c>
      <c r="G73" s="1">
        <f>E73-D73</f>
        <v>7.2000000000000064E-2</v>
      </c>
      <c r="H73" s="1">
        <v>2.3620000000000001</v>
      </c>
      <c r="I73" s="1">
        <v>2.456</v>
      </c>
      <c r="J73" s="21">
        <v>38888</v>
      </c>
      <c r="K73" s="23">
        <f t="shared" si="11"/>
        <v>3.0379746835443065E-2</v>
      </c>
      <c r="L73" s="23">
        <f t="shared" si="12"/>
        <v>9.1324200913241171E-3</v>
      </c>
      <c r="M73" s="23">
        <f t="shared" si="13"/>
        <v>3.9512166926767178E-2</v>
      </c>
      <c r="N73" s="27">
        <f t="shared" si="9"/>
        <v>5.3627938517178612E-2</v>
      </c>
      <c r="O73" s="15"/>
    </row>
    <row r="74" spans="1:15" ht="9.75" customHeight="1" x14ac:dyDescent="0.15">
      <c r="A74" s="25">
        <v>4</v>
      </c>
      <c r="B74" s="25">
        <v>2</v>
      </c>
      <c r="C74" s="21">
        <v>38777</v>
      </c>
      <c r="D74" s="1">
        <v>10.31</v>
      </c>
      <c r="E74" s="1">
        <v>10.32</v>
      </c>
      <c r="F74" s="1">
        <f t="shared" si="10"/>
        <v>10.315000000000001</v>
      </c>
      <c r="G74" s="1">
        <f>E74-D74</f>
        <v>9.9999999999997868E-3</v>
      </c>
      <c r="H74" s="1">
        <v>10.327500000000001</v>
      </c>
      <c r="I74" s="1">
        <v>10.342499999999999</v>
      </c>
      <c r="J74" s="26">
        <v>38792</v>
      </c>
      <c r="K74" s="23">
        <f t="shared" si="11"/>
        <v>9.6946194861849595E-4</v>
      </c>
      <c r="L74" s="23">
        <f t="shared" si="12"/>
        <v>4.8379293662302901E-4</v>
      </c>
      <c r="M74" s="23">
        <f t="shared" si="13"/>
        <v>1.453254885241525E-3</v>
      </c>
      <c r="N74" s="27">
        <f t="shared" si="9"/>
        <v>4.718048149943347E-2</v>
      </c>
      <c r="O74" s="15"/>
    </row>
    <row r="75" spans="1:15" ht="9.75" customHeight="1" x14ac:dyDescent="0.15">
      <c r="A75" s="1">
        <v>4</v>
      </c>
      <c r="B75" s="1">
        <v>2</v>
      </c>
      <c r="C75" s="21">
        <v>38777</v>
      </c>
      <c r="D75" s="1">
        <v>10.31</v>
      </c>
      <c r="E75" s="1">
        <v>10.32</v>
      </c>
      <c r="F75" s="1">
        <f t="shared" si="10"/>
        <v>10.315000000000001</v>
      </c>
      <c r="G75" s="1">
        <f>E75-D75</f>
        <v>9.9999999999997868E-3</v>
      </c>
      <c r="H75" s="1">
        <v>10.327500000000001</v>
      </c>
      <c r="I75" s="1">
        <v>10.342499999999999</v>
      </c>
      <c r="J75" s="26">
        <v>38792</v>
      </c>
      <c r="K75" s="23">
        <f t="shared" si="11"/>
        <v>9.6946194861849595E-4</v>
      </c>
      <c r="L75" s="23">
        <f t="shared" si="12"/>
        <v>4.8379293662302901E-4</v>
      </c>
      <c r="M75" s="23">
        <f t="shared" si="13"/>
        <v>1.453254885241525E-3</v>
      </c>
      <c r="N75" s="27">
        <f t="shared" si="9"/>
        <v>4.718048149943347E-2</v>
      </c>
      <c r="O75" s="15"/>
    </row>
    <row r="76" spans="1:15" ht="9.75" customHeight="1" x14ac:dyDescent="0.15">
      <c r="A76" s="25">
        <v>4</v>
      </c>
      <c r="B76" s="1">
        <v>1</v>
      </c>
      <c r="C76" s="29">
        <v>38784</v>
      </c>
      <c r="D76" s="25">
        <v>9.0299999999999994</v>
      </c>
      <c r="E76" s="25">
        <v>9.0350000000000001</v>
      </c>
      <c r="F76" s="25">
        <f t="shared" si="10"/>
        <v>9.0324999999999989</v>
      </c>
      <c r="G76" s="25">
        <v>5.0000000000000001E-3</v>
      </c>
      <c r="H76" s="25">
        <v>9.0374999999999996</v>
      </c>
      <c r="I76" s="25">
        <v>9.0449999999999999</v>
      </c>
      <c r="J76" s="26">
        <v>38790</v>
      </c>
      <c r="K76" s="28">
        <f t="shared" si="11"/>
        <v>5.5355660116246895E-4</v>
      </c>
      <c r="L76" s="28">
        <f t="shared" si="12"/>
        <v>2.7651043826907608E-4</v>
      </c>
      <c r="M76" s="28">
        <f t="shared" si="13"/>
        <v>8.3006703943154503E-4</v>
      </c>
      <c r="N76" s="27"/>
      <c r="O76" s="16"/>
    </row>
    <row r="77" spans="1:15" ht="9.75" customHeight="1" x14ac:dyDescent="0.15">
      <c r="A77" s="25">
        <v>4</v>
      </c>
      <c r="B77" s="1">
        <v>1</v>
      </c>
      <c r="C77" s="29">
        <v>38784</v>
      </c>
      <c r="D77" s="25">
        <v>6.6349999999999998</v>
      </c>
      <c r="E77" s="25">
        <v>6.64</v>
      </c>
      <c r="F77" s="25">
        <f t="shared" si="10"/>
        <v>6.6374999999999993</v>
      </c>
      <c r="G77" s="25">
        <v>5.0000000000000001E-3</v>
      </c>
      <c r="H77" s="25">
        <v>6.6375000000000002</v>
      </c>
      <c r="I77" s="25">
        <v>6.6624999999999996</v>
      </c>
      <c r="J77" s="26">
        <v>38790</v>
      </c>
      <c r="K77" s="28">
        <f t="shared" si="11"/>
        <v>7.5329566854990594E-4</v>
      </c>
      <c r="L77" s="28">
        <f t="shared" si="12"/>
        <v>3.0075187969924007E-3</v>
      </c>
      <c r="M77" s="28">
        <f t="shared" si="13"/>
        <v>3.7608144655423064E-3</v>
      </c>
      <c r="N77" s="27"/>
      <c r="O77" s="15"/>
    </row>
    <row r="78" spans="1:15" ht="9.75" customHeight="1" x14ac:dyDescent="0.15">
      <c r="A78" s="25">
        <v>2</v>
      </c>
      <c r="B78" s="1">
        <v>2</v>
      </c>
      <c r="C78" s="29">
        <v>38784</v>
      </c>
      <c r="D78" s="25">
        <v>2.4125000000000001</v>
      </c>
      <c r="E78" s="25">
        <v>2.42</v>
      </c>
      <c r="F78" s="25">
        <f t="shared" si="10"/>
        <v>2.4162499999999998</v>
      </c>
      <c r="G78" s="25">
        <v>7.4999999999999997E-3</v>
      </c>
      <c r="H78" s="25">
        <v>2.4319999999999999</v>
      </c>
      <c r="I78" s="25">
        <v>2.4590000000000001</v>
      </c>
      <c r="J78" s="26">
        <v>38972</v>
      </c>
      <c r="K78" s="28">
        <f t="shared" si="11"/>
        <v>3.1039834454216248E-3</v>
      </c>
      <c r="L78" s="28">
        <f t="shared" si="12"/>
        <v>7.9738294827234255E-3</v>
      </c>
      <c r="M78" s="28">
        <f t="shared" si="13"/>
        <v>1.107781292814505E-2</v>
      </c>
      <c r="N78" s="27">
        <f>((AVERAGE(H78:I78))-F78)/F78*365/(J78-C78)</f>
        <v>2.3502768268924022E-2</v>
      </c>
      <c r="O78" s="16"/>
    </row>
    <row r="79" spans="1:15" ht="9.75" customHeight="1" x14ac:dyDescent="0.15">
      <c r="A79" s="25">
        <v>4</v>
      </c>
      <c r="B79" s="1">
        <v>1</v>
      </c>
      <c r="C79" s="29">
        <v>38784</v>
      </c>
      <c r="D79" s="25">
        <v>1.25</v>
      </c>
      <c r="E79" s="25">
        <v>1.2524999999999999</v>
      </c>
      <c r="F79" s="25">
        <f t="shared" si="10"/>
        <v>1.25125</v>
      </c>
      <c r="G79" s="25">
        <v>2.5000000000000001E-3</v>
      </c>
      <c r="H79" s="25">
        <v>1.2475000000000001</v>
      </c>
      <c r="I79" s="25">
        <v>1.26</v>
      </c>
      <c r="J79" s="26">
        <v>38790</v>
      </c>
      <c r="K79" s="28">
        <f t="shared" si="11"/>
        <v>1.998001998001998E-3</v>
      </c>
      <c r="L79" s="28">
        <f t="shared" si="12"/>
        <v>7.9760717846460247E-3</v>
      </c>
      <c r="M79" s="28">
        <f t="shared" si="13"/>
        <v>9.9740737826480227E-3</v>
      </c>
      <c r="N79" s="27"/>
      <c r="O79" s="15"/>
    </row>
    <row r="80" spans="1:15" ht="9.75" customHeight="1" x14ac:dyDescent="0.15">
      <c r="A80" s="25">
        <v>4</v>
      </c>
      <c r="B80" s="1">
        <v>2</v>
      </c>
      <c r="C80" s="29">
        <v>38784</v>
      </c>
      <c r="D80" s="25">
        <v>2.19</v>
      </c>
      <c r="E80" s="25">
        <v>2.1924999999999999</v>
      </c>
      <c r="F80" s="25">
        <f t="shared" si="10"/>
        <v>2.1912500000000001</v>
      </c>
      <c r="G80" s="25">
        <v>2.5000000000000001E-3</v>
      </c>
      <c r="H80" s="25">
        <v>2.1875</v>
      </c>
      <c r="I80" s="25">
        <v>2.1974999999999998</v>
      </c>
      <c r="J80" s="26">
        <v>38790</v>
      </c>
      <c r="K80" s="28">
        <f t="shared" si="11"/>
        <v>1.1409013120365088E-3</v>
      </c>
      <c r="L80" s="28">
        <f t="shared" si="12"/>
        <v>3.4207525655643267E-3</v>
      </c>
      <c r="M80" s="28">
        <f t="shared" si="13"/>
        <v>4.5616538776008355E-3</v>
      </c>
      <c r="N80" s="27"/>
      <c r="O80" s="15"/>
    </row>
    <row r="81" spans="1:15" ht="9.75" customHeight="1" x14ac:dyDescent="0.15">
      <c r="A81" s="25">
        <v>1</v>
      </c>
      <c r="B81" s="1">
        <v>3</v>
      </c>
      <c r="C81" s="29">
        <v>38784</v>
      </c>
      <c r="D81" s="25">
        <v>1.82</v>
      </c>
      <c r="E81" s="25">
        <v>1.86</v>
      </c>
      <c r="F81" s="25">
        <f t="shared" si="10"/>
        <v>1.84</v>
      </c>
      <c r="G81" s="25">
        <v>0.04</v>
      </c>
      <c r="H81" s="25">
        <v>1.82</v>
      </c>
      <c r="I81" s="25">
        <v>1.8819999999999999</v>
      </c>
      <c r="J81" s="26">
        <v>38972</v>
      </c>
      <c r="K81" s="28">
        <f t="shared" si="11"/>
        <v>2.1739130434782608E-2</v>
      </c>
      <c r="L81" s="28">
        <f t="shared" si="12"/>
        <v>1.1885467314964794E-2</v>
      </c>
      <c r="M81" s="28">
        <f t="shared" si="13"/>
        <v>3.3624597749747402E-2</v>
      </c>
      <c r="N81" s="27">
        <f>((AVERAGE(H81:I81))-F81)/F81*365/(J81-C81)</f>
        <v>1.1606729879740874E-2</v>
      </c>
      <c r="O81" s="15"/>
    </row>
    <row r="82" spans="1:15" ht="9.75" customHeight="1" x14ac:dyDescent="0.15">
      <c r="A82" s="25">
        <v>2</v>
      </c>
      <c r="B82" s="1">
        <v>2</v>
      </c>
      <c r="C82" s="29">
        <v>38784</v>
      </c>
      <c r="D82" s="25">
        <v>2.7349999999999999</v>
      </c>
      <c r="E82" s="25">
        <v>2.7425000000000002</v>
      </c>
      <c r="F82" s="25">
        <f t="shared" si="10"/>
        <v>2.73875</v>
      </c>
      <c r="G82" s="25">
        <f>E82-D82</f>
        <v>7.5000000000002842E-3</v>
      </c>
      <c r="H82" s="25">
        <v>2.6949999999999998</v>
      </c>
      <c r="I82" s="25">
        <v>2.73</v>
      </c>
      <c r="J82" s="26">
        <v>38972</v>
      </c>
      <c r="K82" s="28">
        <f t="shared" si="11"/>
        <v>2.738475581926165E-3</v>
      </c>
      <c r="L82" s="28">
        <f t="shared" si="12"/>
        <v>1.0138248847926214E-2</v>
      </c>
      <c r="M82" s="28">
        <f t="shared" si="13"/>
        <v>1.2876724429852379E-2</v>
      </c>
      <c r="N82" s="27">
        <f>((AVERAGE(H82:I82))-F82)/F82*365/(J82-C82)</f>
        <v>-1.8608524233566796E-2</v>
      </c>
      <c r="O82" s="15"/>
    </row>
    <row r="83" spans="1:15" ht="9.75" customHeight="1" x14ac:dyDescent="0.15">
      <c r="A83" s="25">
        <v>4</v>
      </c>
      <c r="B83" s="1">
        <v>1</v>
      </c>
      <c r="C83" s="29">
        <v>38784</v>
      </c>
      <c r="D83" s="25">
        <v>16.32</v>
      </c>
      <c r="E83" s="25">
        <v>16.329999999999998</v>
      </c>
      <c r="F83" s="25">
        <f t="shared" si="10"/>
        <v>16.324999999999999</v>
      </c>
      <c r="G83" s="25">
        <v>0.01</v>
      </c>
      <c r="H83" s="25">
        <v>16.287500000000001</v>
      </c>
      <c r="I83" s="25">
        <v>16.327500000000001</v>
      </c>
      <c r="J83" s="26">
        <v>38790</v>
      </c>
      <c r="K83" s="28">
        <f t="shared" si="11"/>
        <v>6.125574272588056E-4</v>
      </c>
      <c r="L83" s="28">
        <f t="shared" si="12"/>
        <v>1.8396443354284312E-3</v>
      </c>
      <c r="M83" s="28">
        <f t="shared" si="13"/>
        <v>2.4522017626872369E-3</v>
      </c>
      <c r="N83" s="27"/>
      <c r="O83" s="15"/>
    </row>
    <row r="84" spans="1:15" ht="9.75" customHeight="1" x14ac:dyDescent="0.15">
      <c r="A84" s="1">
        <v>4</v>
      </c>
      <c r="B84" s="1">
        <v>1</v>
      </c>
      <c r="C84" s="21">
        <v>38791</v>
      </c>
      <c r="D84" s="1">
        <v>26.64</v>
      </c>
      <c r="E84" s="1">
        <v>26.65</v>
      </c>
      <c r="F84" s="1">
        <f t="shared" si="10"/>
        <v>26.645</v>
      </c>
      <c r="G84" s="1">
        <f>E84-D84</f>
        <v>9.9999999999980105E-3</v>
      </c>
      <c r="H84" s="1">
        <v>27.265000000000001</v>
      </c>
      <c r="I84" s="1">
        <v>27.285</v>
      </c>
      <c r="J84" s="21">
        <v>38888</v>
      </c>
      <c r="K84" s="23">
        <f t="shared" si="11"/>
        <v>3.7530493525982398E-4</v>
      </c>
      <c r="L84" s="23">
        <f t="shared" si="12"/>
        <v>3.6663611365725255E-4</v>
      </c>
      <c r="M84" s="23">
        <f t="shared" si="13"/>
        <v>7.4194104891707653E-4</v>
      </c>
      <c r="N84" s="27">
        <f t="shared" ref="N84:N115" si="14">((AVERAGE(H84:I84))-F84)/F84*365/(J84-C84)</f>
        <v>8.8970484394859356E-2</v>
      </c>
      <c r="O84" s="15"/>
    </row>
    <row r="85" spans="1:15" ht="9.75" customHeight="1" x14ac:dyDescent="0.15">
      <c r="A85" s="1">
        <v>4</v>
      </c>
      <c r="B85" s="1">
        <v>2</v>
      </c>
      <c r="C85" s="24">
        <v>38791</v>
      </c>
      <c r="D85" s="1">
        <v>9.84</v>
      </c>
      <c r="E85" s="1">
        <v>9.86</v>
      </c>
      <c r="F85" s="1">
        <f t="shared" si="10"/>
        <v>9.85</v>
      </c>
      <c r="G85" s="1">
        <f>E85-D85</f>
        <v>1.9999999999999574E-2</v>
      </c>
      <c r="H85" s="1">
        <v>9.9375</v>
      </c>
      <c r="I85" s="1">
        <v>9.9574999999999996</v>
      </c>
      <c r="J85" s="21">
        <v>38888</v>
      </c>
      <c r="K85" s="23">
        <f t="shared" si="11"/>
        <v>2.0304568527918349E-3</v>
      </c>
      <c r="L85" s="23">
        <f t="shared" si="12"/>
        <v>0</v>
      </c>
      <c r="M85" s="23">
        <f t="shared" si="13"/>
        <v>2.0304568527918349E-3</v>
      </c>
      <c r="N85" s="27">
        <f t="shared" si="14"/>
        <v>3.7246847035428389E-2</v>
      </c>
      <c r="O85" s="15"/>
    </row>
    <row r="86" spans="1:15" ht="9.75" customHeight="1" x14ac:dyDescent="0.15">
      <c r="A86" s="1">
        <v>4</v>
      </c>
      <c r="B86" s="1">
        <v>2</v>
      </c>
      <c r="C86" s="21">
        <v>38796</v>
      </c>
      <c r="D86" s="1">
        <v>5.8250000000000002</v>
      </c>
      <c r="E86" s="1">
        <v>5.83</v>
      </c>
      <c r="F86" s="1">
        <f t="shared" si="10"/>
        <v>5.8275000000000006</v>
      </c>
      <c r="G86" s="1">
        <f>E86-D86</f>
        <v>4.9999999999998934E-3</v>
      </c>
      <c r="H86" s="1">
        <v>5.7675000000000001</v>
      </c>
      <c r="I86" s="1">
        <v>5.7850000000000001</v>
      </c>
      <c r="J86" s="21">
        <v>38888</v>
      </c>
      <c r="K86" s="23">
        <f t="shared" si="11"/>
        <v>8.5800085800083958E-4</v>
      </c>
      <c r="L86" s="23">
        <f t="shared" si="12"/>
        <v>2.1640337589266699E-3</v>
      </c>
      <c r="M86" s="23">
        <f t="shared" si="13"/>
        <v>3.0220346169275093E-3</v>
      </c>
      <c r="N86" s="27">
        <f t="shared" si="14"/>
        <v>-3.4891257717344984E-2</v>
      </c>
      <c r="O86" s="15"/>
    </row>
    <row r="87" spans="1:15" ht="9.75" customHeight="1" x14ac:dyDescent="0.15">
      <c r="A87" s="1">
        <v>4</v>
      </c>
      <c r="B87" s="1">
        <v>2</v>
      </c>
      <c r="C87" s="21">
        <v>38796</v>
      </c>
      <c r="D87" s="1">
        <v>10.4</v>
      </c>
      <c r="E87" s="1">
        <v>10.47</v>
      </c>
      <c r="F87" s="1">
        <f t="shared" si="10"/>
        <v>10.435</v>
      </c>
      <c r="G87" s="1">
        <f>E87-D87</f>
        <v>7.0000000000000284E-2</v>
      </c>
      <c r="H87" s="1">
        <v>10.52</v>
      </c>
      <c r="I87" s="1">
        <v>10.6</v>
      </c>
      <c r="J87" s="21">
        <v>38888</v>
      </c>
      <c r="K87" s="23">
        <f t="shared" si="11"/>
        <v>6.7081935793004577E-3</v>
      </c>
      <c r="L87" s="23">
        <f t="shared" si="12"/>
        <v>9.4696969696967694E-4</v>
      </c>
      <c r="M87" s="23">
        <f t="shared" si="13"/>
        <v>7.6551632762701348E-3</v>
      </c>
      <c r="N87" s="27">
        <f t="shared" si="14"/>
        <v>4.752505156142512E-2</v>
      </c>
      <c r="O87" s="15"/>
    </row>
    <row r="88" spans="1:15" ht="9.75" customHeight="1" x14ac:dyDescent="0.15">
      <c r="A88" s="25">
        <v>4</v>
      </c>
      <c r="B88" s="1">
        <v>2</v>
      </c>
      <c r="C88" s="29">
        <v>38796</v>
      </c>
      <c r="D88" s="25">
        <v>12.18</v>
      </c>
      <c r="E88" s="25">
        <v>12.24</v>
      </c>
      <c r="F88" s="25">
        <f t="shared" si="10"/>
        <v>12.21</v>
      </c>
      <c r="G88" s="25">
        <v>0.06</v>
      </c>
      <c r="H88" s="25">
        <v>12.12</v>
      </c>
      <c r="I88" s="25">
        <v>12.2</v>
      </c>
      <c r="J88" s="26">
        <v>38888</v>
      </c>
      <c r="K88" s="28">
        <f t="shared" si="11"/>
        <v>4.9140049140049139E-3</v>
      </c>
      <c r="L88" s="28">
        <f t="shared" si="12"/>
        <v>1.6447368421052691E-3</v>
      </c>
      <c r="M88" s="28">
        <f t="shared" si="13"/>
        <v>6.558741756110183E-3</v>
      </c>
      <c r="N88" s="27">
        <f t="shared" si="14"/>
        <v>-1.6246483637788217E-2</v>
      </c>
      <c r="O88" s="15"/>
    </row>
    <row r="89" spans="1:15" ht="9.75" customHeight="1" x14ac:dyDescent="0.15">
      <c r="A89" s="25">
        <v>4</v>
      </c>
      <c r="B89" s="1">
        <v>2</v>
      </c>
      <c r="C89" s="29">
        <v>38796</v>
      </c>
      <c r="D89" s="25">
        <v>2.8025000000000002</v>
      </c>
      <c r="E89" s="25">
        <v>2.8075000000000001</v>
      </c>
      <c r="F89" s="25">
        <f t="shared" si="10"/>
        <v>2.8050000000000002</v>
      </c>
      <c r="G89" s="25">
        <v>0.01</v>
      </c>
      <c r="H89" s="25">
        <v>2.78</v>
      </c>
      <c r="I89" s="25">
        <v>2.81</v>
      </c>
      <c r="J89" s="26">
        <v>38888</v>
      </c>
      <c r="K89" s="28">
        <f t="shared" si="11"/>
        <v>3.5650623885918001E-3</v>
      </c>
      <c r="L89" s="28">
        <f t="shared" si="12"/>
        <v>7.1556350626118953E-3</v>
      </c>
      <c r="M89" s="28">
        <f t="shared" si="13"/>
        <v>1.0720697451203695E-2</v>
      </c>
      <c r="N89" s="27">
        <f t="shared" si="14"/>
        <v>-1.4143997519956925E-2</v>
      </c>
      <c r="O89" s="15"/>
    </row>
    <row r="90" spans="1:15" ht="9.75" customHeight="1" x14ac:dyDescent="0.15">
      <c r="A90" s="1">
        <v>4</v>
      </c>
      <c r="B90" s="1">
        <v>2</v>
      </c>
      <c r="C90" s="21">
        <v>38797</v>
      </c>
      <c r="D90" s="1">
        <v>3.7774999999999999</v>
      </c>
      <c r="E90" s="1">
        <v>3.78</v>
      </c>
      <c r="F90" s="1">
        <f t="shared" si="10"/>
        <v>3.7787499999999996</v>
      </c>
      <c r="G90" s="1">
        <f>E90-D90</f>
        <v>2.4999999999999467E-3</v>
      </c>
      <c r="H90" s="1">
        <v>3.8149999999999999</v>
      </c>
      <c r="I90" s="1">
        <v>3.8224999999999998</v>
      </c>
      <c r="J90" s="21">
        <v>38888</v>
      </c>
      <c r="K90" s="23">
        <f t="shared" si="11"/>
        <v>6.6159444260666805E-4</v>
      </c>
      <c r="L90" s="23">
        <f t="shared" si="12"/>
        <v>1.3093289689034091E-3</v>
      </c>
      <c r="M90" s="23">
        <f t="shared" si="13"/>
        <v>1.9709234115100772E-3</v>
      </c>
      <c r="N90" s="27">
        <f t="shared" si="14"/>
        <v>4.2458368624428873E-2</v>
      </c>
      <c r="O90" s="15"/>
    </row>
    <row r="91" spans="1:15" ht="9.75" customHeight="1" x14ac:dyDescent="0.15">
      <c r="A91" s="25">
        <v>4</v>
      </c>
      <c r="B91" s="1">
        <v>1</v>
      </c>
      <c r="C91" s="29">
        <v>38797</v>
      </c>
      <c r="D91" s="25">
        <v>0.93</v>
      </c>
      <c r="E91" s="25">
        <v>0.9325</v>
      </c>
      <c r="F91" s="25">
        <f t="shared" si="10"/>
        <v>0.93125000000000002</v>
      </c>
      <c r="G91" s="25">
        <v>2.5000000000000001E-3</v>
      </c>
      <c r="H91" s="25">
        <v>0.92500000000000004</v>
      </c>
      <c r="I91" s="25">
        <v>0.9325</v>
      </c>
      <c r="J91" s="26">
        <v>38888</v>
      </c>
      <c r="K91" s="28">
        <f t="shared" si="11"/>
        <v>2.6845637583892616E-3</v>
      </c>
      <c r="L91" s="28">
        <f t="shared" si="12"/>
        <v>5.3835800807536483E-3</v>
      </c>
      <c r="M91" s="28">
        <f t="shared" si="13"/>
        <v>8.0681438391429095E-3</v>
      </c>
      <c r="N91" s="27">
        <f t="shared" si="14"/>
        <v>-1.0767755734198935E-2</v>
      </c>
      <c r="O91" s="15"/>
    </row>
    <row r="92" spans="1:15" ht="9.75" customHeight="1" x14ac:dyDescent="0.15">
      <c r="A92" s="25">
        <v>4</v>
      </c>
      <c r="B92" s="1">
        <v>1</v>
      </c>
      <c r="C92" s="29">
        <v>38797</v>
      </c>
      <c r="D92" s="25">
        <v>12.26</v>
      </c>
      <c r="E92" s="25">
        <v>12.28</v>
      </c>
      <c r="F92" s="25">
        <f t="shared" si="10"/>
        <v>12.27</v>
      </c>
      <c r="G92" s="25">
        <v>0.02</v>
      </c>
      <c r="H92" s="25">
        <v>12.4</v>
      </c>
      <c r="I92" s="25">
        <v>12.42</v>
      </c>
      <c r="J92" s="26">
        <v>38888</v>
      </c>
      <c r="K92" s="28">
        <f t="shared" si="11"/>
        <v>1.6299918500407499E-3</v>
      </c>
      <c r="L92" s="28">
        <f t="shared" si="12"/>
        <v>-3.4386944004052745E-17</v>
      </c>
      <c r="M92" s="28">
        <f t="shared" si="13"/>
        <v>1.6299918500407155E-3</v>
      </c>
      <c r="N92" s="27">
        <f t="shared" si="14"/>
        <v>4.5765155789605855E-2</v>
      </c>
      <c r="O92" s="1"/>
    </row>
    <row r="93" spans="1:15" ht="9.75" customHeight="1" x14ac:dyDescent="0.15">
      <c r="A93" s="8">
        <v>4</v>
      </c>
      <c r="B93" s="8">
        <v>2</v>
      </c>
      <c r="C93" s="21">
        <v>38811</v>
      </c>
      <c r="D93" s="1">
        <v>4.9850000000000003</v>
      </c>
      <c r="E93" s="1">
        <v>4.99</v>
      </c>
      <c r="F93" s="1">
        <f t="shared" si="10"/>
        <v>4.9875000000000007</v>
      </c>
      <c r="G93" s="1">
        <f>E93-D93</f>
        <v>4.9999999999998934E-3</v>
      </c>
      <c r="H93" s="1">
        <v>5.03</v>
      </c>
      <c r="I93" s="1">
        <v>5.0425000000000004</v>
      </c>
      <c r="J93" s="21">
        <v>38888</v>
      </c>
      <c r="K93" s="23">
        <f t="shared" si="11"/>
        <v>1.0025062656641389E-3</v>
      </c>
      <c r="L93" s="23">
        <f t="shared" si="12"/>
        <v>1.4892032762472639E-3</v>
      </c>
      <c r="M93" s="23">
        <f t="shared" si="13"/>
        <v>2.4917095419114028E-3</v>
      </c>
      <c r="N93" s="27">
        <f t="shared" si="14"/>
        <v>4.6333365882238117E-2</v>
      </c>
      <c r="O93" s="20"/>
    </row>
    <row r="94" spans="1:15" ht="9.75" customHeight="1" x14ac:dyDescent="0.15">
      <c r="A94" s="25">
        <v>4</v>
      </c>
      <c r="B94" s="1">
        <v>1</v>
      </c>
      <c r="C94" s="29">
        <v>38813</v>
      </c>
      <c r="D94" s="25">
        <v>9.7050000000000001</v>
      </c>
      <c r="E94" s="25">
        <v>9.7100000000000009</v>
      </c>
      <c r="F94" s="25">
        <v>9.7074999999999996</v>
      </c>
      <c r="G94" s="25">
        <v>5.0000000000000001E-3</v>
      </c>
      <c r="H94" s="25">
        <v>9.7074999999999996</v>
      </c>
      <c r="I94" s="25">
        <v>9.7225000000000001</v>
      </c>
      <c r="J94" s="26">
        <v>38888</v>
      </c>
      <c r="K94" s="28">
        <f t="shared" si="11"/>
        <v>5.1506567087303637E-4</v>
      </c>
      <c r="L94" s="28">
        <f t="shared" si="12"/>
        <v>1.0293360782296004E-3</v>
      </c>
      <c r="M94" s="28">
        <f t="shared" si="13"/>
        <v>1.5444017491026366E-3</v>
      </c>
      <c r="N94" s="27">
        <f t="shared" si="14"/>
        <v>3.7599793973733075E-3</v>
      </c>
      <c r="O94" s="1"/>
    </row>
    <row r="95" spans="1:15" ht="9.75" customHeight="1" x14ac:dyDescent="0.15">
      <c r="A95" s="1">
        <v>4</v>
      </c>
      <c r="B95" s="8">
        <v>1</v>
      </c>
      <c r="C95" s="29">
        <v>38813</v>
      </c>
      <c r="D95" s="25">
        <v>9.7050000000000001</v>
      </c>
      <c r="E95" s="25">
        <v>9.7100000000000009</v>
      </c>
      <c r="F95" s="25">
        <f>AVERAGE(D95:E95)</f>
        <v>9.7074999999999996</v>
      </c>
      <c r="G95" s="25">
        <v>5.0000000000000001E-3</v>
      </c>
      <c r="H95" s="25">
        <v>9.7074999999999996</v>
      </c>
      <c r="I95" s="25">
        <v>9.7225000000000001</v>
      </c>
      <c r="J95" s="26">
        <v>38888</v>
      </c>
      <c r="K95" s="28">
        <f t="shared" si="11"/>
        <v>5.1506567087303637E-4</v>
      </c>
      <c r="L95" s="28">
        <f t="shared" si="12"/>
        <v>1.0293360782296004E-3</v>
      </c>
      <c r="M95" s="28">
        <f t="shared" si="13"/>
        <v>1.5444017491026366E-3</v>
      </c>
      <c r="N95" s="27">
        <f t="shared" si="14"/>
        <v>3.7599793973733075E-3</v>
      </c>
      <c r="O95" s="20"/>
    </row>
    <row r="96" spans="1:15" ht="9.75" customHeight="1" x14ac:dyDescent="0.15">
      <c r="A96" s="25">
        <v>4</v>
      </c>
      <c r="B96" s="1">
        <v>2</v>
      </c>
      <c r="C96" s="29">
        <v>38814</v>
      </c>
      <c r="D96" s="25">
        <v>6.39</v>
      </c>
      <c r="E96" s="25">
        <v>6.43</v>
      </c>
      <c r="F96" s="25">
        <v>6.4050000000000002</v>
      </c>
      <c r="G96" s="25">
        <v>0.04</v>
      </c>
      <c r="H96" s="25">
        <v>6.45</v>
      </c>
      <c r="I96" s="25">
        <v>6.48</v>
      </c>
      <c r="J96" s="26">
        <v>38888</v>
      </c>
      <c r="K96" s="28">
        <f t="shared" si="11"/>
        <v>6.2451209992193599E-3</v>
      </c>
      <c r="L96" s="28">
        <f t="shared" si="12"/>
        <v>-1.5467904098994203E-3</v>
      </c>
      <c r="M96" s="28">
        <f t="shared" si="13"/>
        <v>4.6983305893199398E-3</v>
      </c>
      <c r="N96" s="27">
        <f t="shared" si="14"/>
        <v>4.620545604152132E-2</v>
      </c>
      <c r="O96" s="1"/>
    </row>
    <row r="97" spans="1:15" ht="9.75" customHeight="1" x14ac:dyDescent="0.15">
      <c r="A97" s="1">
        <v>4</v>
      </c>
      <c r="B97" s="8">
        <v>2</v>
      </c>
      <c r="C97" s="29">
        <v>38814</v>
      </c>
      <c r="D97" s="25">
        <v>6.39</v>
      </c>
      <c r="E97" s="25">
        <v>6.43</v>
      </c>
      <c r="F97" s="25">
        <f t="shared" ref="F97:F109" si="15">AVERAGE(D97:E97)</f>
        <v>6.41</v>
      </c>
      <c r="G97" s="25">
        <v>0.04</v>
      </c>
      <c r="H97" s="25">
        <v>6.45</v>
      </c>
      <c r="I97" s="25">
        <v>6.48</v>
      </c>
      <c r="J97" s="26">
        <v>38888</v>
      </c>
      <c r="K97" s="28">
        <f t="shared" si="11"/>
        <v>6.2402496099843996E-3</v>
      </c>
      <c r="L97" s="28">
        <f t="shared" si="12"/>
        <v>-1.5467904098994203E-3</v>
      </c>
      <c r="M97" s="28">
        <f t="shared" si="13"/>
        <v>4.6934592000849795E-3</v>
      </c>
      <c r="N97" s="27">
        <f t="shared" si="14"/>
        <v>4.2321963148796E-2</v>
      </c>
      <c r="O97" s="20"/>
    </row>
    <row r="98" spans="1:15" ht="9.75" customHeight="1" x14ac:dyDescent="0.15">
      <c r="A98" s="1">
        <v>2</v>
      </c>
      <c r="B98" s="8">
        <v>1</v>
      </c>
      <c r="C98" s="21">
        <v>38818</v>
      </c>
      <c r="D98" s="1">
        <v>2.7850000000000001</v>
      </c>
      <c r="E98" s="1">
        <v>2.79</v>
      </c>
      <c r="F98" s="1">
        <f t="shared" si="15"/>
        <v>2.7875000000000001</v>
      </c>
      <c r="G98" s="1">
        <f t="shared" ref="G98:G106" si="16">E98-D98</f>
        <v>4.9999999999998934E-3</v>
      </c>
      <c r="H98" s="1">
        <v>2.8079999999999998</v>
      </c>
      <c r="I98" s="1">
        <v>2.827</v>
      </c>
      <c r="J98" s="21">
        <v>38888</v>
      </c>
      <c r="K98" s="23">
        <f t="shared" si="11"/>
        <v>1.793721973094132E-3</v>
      </c>
      <c r="L98" s="23">
        <f t="shared" si="12"/>
        <v>4.9689440993789654E-3</v>
      </c>
      <c r="M98" s="23">
        <f t="shared" si="13"/>
        <v>6.7626660724730975E-3</v>
      </c>
      <c r="N98" s="27">
        <f t="shared" si="14"/>
        <v>5.6117873158231531E-2</v>
      </c>
      <c r="O98" s="20"/>
    </row>
    <row r="99" spans="1:15" ht="9.75" customHeight="1" x14ac:dyDescent="0.15">
      <c r="A99" s="1">
        <v>4</v>
      </c>
      <c r="B99" s="8">
        <v>1</v>
      </c>
      <c r="C99" s="21">
        <v>38818</v>
      </c>
      <c r="D99" s="1">
        <v>5.4524999999999997</v>
      </c>
      <c r="E99" s="1">
        <v>5.4550000000000001</v>
      </c>
      <c r="F99" s="1">
        <f t="shared" si="15"/>
        <v>5.4537499999999994</v>
      </c>
      <c r="G99" s="1">
        <f t="shared" si="16"/>
        <v>2.5000000000003908E-3</v>
      </c>
      <c r="H99" s="1">
        <v>5.4325000000000001</v>
      </c>
      <c r="I99" s="1">
        <v>5.4725000000000001</v>
      </c>
      <c r="J99" s="21">
        <v>38888</v>
      </c>
      <c r="K99" s="23">
        <f t="shared" ref="K99:K109" si="17">G99/F99</f>
        <v>4.5840018336014502E-4</v>
      </c>
      <c r="L99" s="23">
        <f t="shared" ref="L99:L109" si="18">(I99-H99-G99)/AVERAGE(H99:I99)</f>
        <v>6.8775790921594936E-3</v>
      </c>
      <c r="M99" s="23">
        <f t="shared" ref="M99:M109" si="19">SUM(K99:L99)</f>
        <v>7.3359792755196386E-3</v>
      </c>
      <c r="N99" s="27">
        <f t="shared" si="14"/>
        <v>-1.1951147637591045E-3</v>
      </c>
      <c r="O99" s="20"/>
    </row>
    <row r="100" spans="1:15" ht="9.75" customHeight="1" x14ac:dyDescent="0.15">
      <c r="A100" s="1">
        <v>4</v>
      </c>
      <c r="B100" s="8">
        <v>2</v>
      </c>
      <c r="C100" s="21">
        <v>38818</v>
      </c>
      <c r="D100" s="1">
        <v>16.434999999999999</v>
      </c>
      <c r="E100" s="1">
        <v>16.45</v>
      </c>
      <c r="F100" s="1">
        <f t="shared" si="15"/>
        <v>16.442499999999999</v>
      </c>
      <c r="G100" s="1">
        <f t="shared" si="16"/>
        <v>1.5000000000000568E-2</v>
      </c>
      <c r="H100" s="1">
        <v>16.274999999999999</v>
      </c>
      <c r="I100" s="1">
        <v>16.307500000000001</v>
      </c>
      <c r="J100" s="21">
        <v>38888</v>
      </c>
      <c r="K100" s="23">
        <f t="shared" si="17"/>
        <v>9.1227003192948571E-4</v>
      </c>
      <c r="L100" s="23">
        <f t="shared" si="18"/>
        <v>1.074196271004487E-3</v>
      </c>
      <c r="M100" s="23">
        <f t="shared" si="19"/>
        <v>1.9864663029339727E-3</v>
      </c>
      <c r="N100" s="27">
        <f t="shared" si="14"/>
        <v>-4.7964769000195799E-2</v>
      </c>
      <c r="O100" s="20"/>
    </row>
    <row r="101" spans="1:15" ht="9.75" customHeight="1" x14ac:dyDescent="0.15">
      <c r="A101" s="1">
        <v>4</v>
      </c>
      <c r="B101" s="8">
        <v>2</v>
      </c>
      <c r="C101" s="21">
        <v>38820</v>
      </c>
      <c r="D101" s="1">
        <v>5.21</v>
      </c>
      <c r="E101" s="1">
        <v>5.22</v>
      </c>
      <c r="F101" s="1">
        <f t="shared" si="15"/>
        <v>5.2149999999999999</v>
      </c>
      <c r="G101" s="1">
        <f t="shared" si="16"/>
        <v>9.9999999999997868E-3</v>
      </c>
      <c r="H101" s="1">
        <v>5.2525000000000004</v>
      </c>
      <c r="I101" s="1">
        <v>5.2725</v>
      </c>
      <c r="J101" s="21">
        <v>38888</v>
      </c>
      <c r="K101" s="23">
        <f t="shared" si="17"/>
        <v>1.9175455417065747E-3</v>
      </c>
      <c r="L101" s="23">
        <f t="shared" si="18"/>
        <v>1.9002375296911708E-3</v>
      </c>
      <c r="M101" s="23">
        <f t="shared" si="19"/>
        <v>3.8177830713977453E-3</v>
      </c>
      <c r="N101" s="27">
        <f t="shared" si="14"/>
        <v>4.8890361513733334E-2</v>
      </c>
      <c r="O101" s="20"/>
    </row>
    <row r="102" spans="1:15" ht="9.75" customHeight="1" x14ac:dyDescent="0.15">
      <c r="A102" s="1">
        <v>4</v>
      </c>
      <c r="B102" s="8">
        <v>2</v>
      </c>
      <c r="C102" s="21">
        <v>38820</v>
      </c>
      <c r="D102" s="1">
        <v>6.87</v>
      </c>
      <c r="E102" s="1">
        <v>6.8849999999999998</v>
      </c>
      <c r="F102" s="1">
        <f t="shared" si="15"/>
        <v>6.8774999999999995</v>
      </c>
      <c r="G102" s="1">
        <f t="shared" si="16"/>
        <v>1.499999999999968E-2</v>
      </c>
      <c r="H102" s="1">
        <v>6.9249999999999998</v>
      </c>
      <c r="I102" s="1">
        <v>6.95</v>
      </c>
      <c r="J102" s="21">
        <v>38888</v>
      </c>
      <c r="K102" s="23">
        <f t="shared" si="17"/>
        <v>2.1810250817883943E-3</v>
      </c>
      <c r="L102" s="23">
        <f t="shared" si="18"/>
        <v>1.4414414414415388E-3</v>
      </c>
      <c r="M102" s="23">
        <f t="shared" si="19"/>
        <v>3.6224665232299329E-3</v>
      </c>
      <c r="N102" s="27">
        <f t="shared" si="14"/>
        <v>4.6827891461928679E-2</v>
      </c>
      <c r="O102" s="20"/>
    </row>
    <row r="103" spans="1:15" ht="9.75" customHeight="1" x14ac:dyDescent="0.15">
      <c r="A103" s="1">
        <v>4</v>
      </c>
      <c r="B103" s="8">
        <v>2</v>
      </c>
      <c r="C103" s="21">
        <v>38826</v>
      </c>
      <c r="D103" s="1">
        <v>12.26</v>
      </c>
      <c r="E103" s="1">
        <v>12.29</v>
      </c>
      <c r="F103" s="1">
        <f t="shared" si="15"/>
        <v>12.274999999999999</v>
      </c>
      <c r="G103" s="1">
        <f t="shared" si="16"/>
        <v>2.9999999999999361E-2</v>
      </c>
      <c r="H103" s="1">
        <v>12.1675</v>
      </c>
      <c r="I103" s="1">
        <v>12.2875</v>
      </c>
      <c r="J103" s="21">
        <v>38888</v>
      </c>
      <c r="K103" s="23">
        <f t="shared" si="17"/>
        <v>2.443991853360437E-3</v>
      </c>
      <c r="L103" s="23">
        <f t="shared" si="18"/>
        <v>7.36045798405233E-3</v>
      </c>
      <c r="M103" s="23">
        <f t="shared" si="19"/>
        <v>9.8044498374127674E-3</v>
      </c>
      <c r="N103" s="27">
        <f t="shared" si="14"/>
        <v>-2.278102621378332E-2</v>
      </c>
      <c r="O103" s="20"/>
    </row>
    <row r="104" spans="1:15" ht="9.75" customHeight="1" x14ac:dyDescent="0.15">
      <c r="A104" s="1">
        <v>2</v>
      </c>
      <c r="B104" s="8">
        <v>2</v>
      </c>
      <c r="C104" s="21">
        <v>38827</v>
      </c>
      <c r="D104" s="1">
        <v>11.57</v>
      </c>
      <c r="E104" s="1">
        <v>11.6</v>
      </c>
      <c r="F104" s="1">
        <f t="shared" si="15"/>
        <v>11.585000000000001</v>
      </c>
      <c r="G104" s="1">
        <f t="shared" si="16"/>
        <v>2.9999999999999361E-2</v>
      </c>
      <c r="H104" s="1">
        <v>11.629</v>
      </c>
      <c r="I104" s="1">
        <v>11.753</v>
      </c>
      <c r="J104" s="21">
        <v>38888</v>
      </c>
      <c r="K104" s="23">
        <f t="shared" si="17"/>
        <v>2.5895554596460386E-3</v>
      </c>
      <c r="L104" s="23">
        <f t="shared" si="18"/>
        <v>8.0403729364469431E-3</v>
      </c>
      <c r="M104" s="23">
        <f t="shared" si="19"/>
        <v>1.0629928396092982E-2</v>
      </c>
      <c r="N104" s="27">
        <f t="shared" si="14"/>
        <v>5.4748579635904682E-2</v>
      </c>
      <c r="O104" s="20"/>
    </row>
    <row r="105" spans="1:15" ht="9.75" customHeight="1" x14ac:dyDescent="0.15">
      <c r="A105" s="1">
        <v>4</v>
      </c>
      <c r="B105" s="8">
        <v>2</v>
      </c>
      <c r="C105" s="21">
        <v>38827</v>
      </c>
      <c r="D105" s="1">
        <v>5.34</v>
      </c>
      <c r="E105" s="1">
        <v>5.35</v>
      </c>
      <c r="F105" s="1">
        <f t="shared" si="15"/>
        <v>5.3449999999999998</v>
      </c>
      <c r="G105" s="1">
        <f t="shared" si="16"/>
        <v>9.9999999999997868E-3</v>
      </c>
      <c r="H105" s="1">
        <v>5.3174999999999999</v>
      </c>
      <c r="I105" s="1">
        <v>5.3574999999999999</v>
      </c>
      <c r="J105" s="21">
        <v>38888</v>
      </c>
      <c r="K105" s="23">
        <f t="shared" si="17"/>
        <v>1.870907390084151E-3</v>
      </c>
      <c r="L105" s="23">
        <f t="shared" si="18"/>
        <v>5.6206088992974699E-3</v>
      </c>
      <c r="M105" s="23">
        <f t="shared" si="19"/>
        <v>7.4915162893816212E-3</v>
      </c>
      <c r="N105" s="27">
        <f t="shared" si="14"/>
        <v>-8.3960802956640334E-3</v>
      </c>
      <c r="O105" s="20"/>
    </row>
    <row r="106" spans="1:15" ht="9.75" customHeight="1" x14ac:dyDescent="0.15">
      <c r="A106" s="1">
        <v>1</v>
      </c>
      <c r="B106" s="8">
        <v>3</v>
      </c>
      <c r="C106" s="21">
        <v>38840</v>
      </c>
      <c r="D106" s="1">
        <v>10.69</v>
      </c>
      <c r="E106" s="1">
        <v>10.7</v>
      </c>
      <c r="F106" s="1">
        <f t="shared" si="15"/>
        <v>10.695</v>
      </c>
      <c r="G106" s="1">
        <f t="shared" si="16"/>
        <v>9.9999999999997868E-3</v>
      </c>
      <c r="H106" s="1">
        <v>10.6995</v>
      </c>
      <c r="I106" s="1">
        <v>10.8454</v>
      </c>
      <c r="J106" s="21">
        <v>38888</v>
      </c>
      <c r="K106" s="23">
        <f t="shared" si="17"/>
        <v>9.3501636278632886E-4</v>
      </c>
      <c r="L106" s="23">
        <f t="shared" si="18"/>
        <v>1.2615514576535465E-2</v>
      </c>
      <c r="M106" s="23">
        <f t="shared" si="19"/>
        <v>1.3550530939321794E-2</v>
      </c>
      <c r="N106" s="27">
        <f t="shared" si="14"/>
        <v>5.5067106903536701E-2</v>
      </c>
      <c r="O106" s="20"/>
    </row>
    <row r="107" spans="1:15" ht="9.75" customHeight="1" x14ac:dyDescent="0.15">
      <c r="A107" s="1">
        <v>4</v>
      </c>
      <c r="B107" s="8">
        <v>1</v>
      </c>
      <c r="C107" s="29">
        <v>38842</v>
      </c>
      <c r="D107" s="25">
        <v>6.7549999999999999</v>
      </c>
      <c r="E107" s="25">
        <v>6.76</v>
      </c>
      <c r="F107" s="25">
        <f t="shared" si="15"/>
        <v>6.7575000000000003</v>
      </c>
      <c r="G107" s="25">
        <v>5.0000000000000001E-3</v>
      </c>
      <c r="H107" s="25">
        <v>6.79</v>
      </c>
      <c r="I107" s="25">
        <v>6.8049999999999997</v>
      </c>
      <c r="J107" s="26">
        <v>38888</v>
      </c>
      <c r="K107" s="28">
        <f t="shared" si="17"/>
        <v>7.3991860895301518E-4</v>
      </c>
      <c r="L107" s="28">
        <f t="shared" si="18"/>
        <v>1.4711290915777389E-3</v>
      </c>
      <c r="M107" s="28">
        <f t="shared" si="19"/>
        <v>2.2110477005307539E-3</v>
      </c>
      <c r="N107" s="27">
        <f t="shared" si="14"/>
        <v>4.6968746481364308E-2</v>
      </c>
      <c r="O107" s="20"/>
    </row>
    <row r="108" spans="1:15" ht="9.75" customHeight="1" x14ac:dyDescent="0.15">
      <c r="A108" s="1">
        <v>4</v>
      </c>
      <c r="B108" s="8">
        <v>2</v>
      </c>
      <c r="C108" s="21">
        <v>38845</v>
      </c>
      <c r="D108" s="1">
        <v>7.78</v>
      </c>
      <c r="E108" s="1">
        <v>7.8049999999999997</v>
      </c>
      <c r="F108" s="1">
        <f t="shared" si="15"/>
        <v>7.7925000000000004</v>
      </c>
      <c r="G108" s="1">
        <f>E108-D108</f>
        <v>2.4999999999999467E-2</v>
      </c>
      <c r="H108" s="1">
        <v>7.8150000000000004</v>
      </c>
      <c r="I108" s="1">
        <v>7.8550000000000004</v>
      </c>
      <c r="J108" s="21">
        <v>38888</v>
      </c>
      <c r="K108" s="23">
        <f t="shared" si="17"/>
        <v>3.2082130253448145E-3</v>
      </c>
      <c r="L108" s="23">
        <f t="shared" si="18"/>
        <v>1.9144862795150693E-3</v>
      </c>
      <c r="M108" s="23">
        <f t="shared" si="19"/>
        <v>5.1226993048598835E-3</v>
      </c>
      <c r="N108" s="27">
        <f t="shared" si="14"/>
        <v>4.6295260051779523E-2</v>
      </c>
      <c r="O108" s="20"/>
    </row>
    <row r="109" spans="1:15" ht="9.75" customHeight="1" x14ac:dyDescent="0.15">
      <c r="A109" s="1">
        <v>4</v>
      </c>
      <c r="B109" s="8">
        <v>2</v>
      </c>
      <c r="C109" s="21">
        <v>38845</v>
      </c>
      <c r="D109" s="1">
        <v>13.58</v>
      </c>
      <c r="E109" s="1">
        <v>13.59</v>
      </c>
      <c r="F109" s="1">
        <f t="shared" si="15"/>
        <v>13.585000000000001</v>
      </c>
      <c r="G109" s="1">
        <f>E109-D109</f>
        <v>9.9999999999997868E-3</v>
      </c>
      <c r="H109" s="1">
        <v>13.65</v>
      </c>
      <c r="I109" s="1">
        <v>13.67</v>
      </c>
      <c r="J109" s="21">
        <v>38888</v>
      </c>
      <c r="K109" s="23">
        <f t="shared" si="17"/>
        <v>7.3610599926387827E-4</v>
      </c>
      <c r="L109" s="23">
        <f t="shared" si="18"/>
        <v>7.3206442166909129E-4</v>
      </c>
      <c r="M109" s="23">
        <f t="shared" si="19"/>
        <v>1.4681704209329694E-3</v>
      </c>
      <c r="N109" s="27">
        <f t="shared" si="14"/>
        <v>4.6862562162439315E-2</v>
      </c>
      <c r="O109" s="20"/>
    </row>
    <row r="110" spans="1:15" ht="9.75" customHeight="1" x14ac:dyDescent="0.15">
      <c r="A110" s="1">
        <v>4</v>
      </c>
      <c r="B110" s="8">
        <v>2</v>
      </c>
      <c r="C110" s="21">
        <v>38845</v>
      </c>
      <c r="D110" s="1">
        <v>7.78</v>
      </c>
      <c r="E110" s="1">
        <v>7.8049999999999997</v>
      </c>
      <c r="F110" s="1">
        <v>7.7925000000000004</v>
      </c>
      <c r="G110" s="1">
        <v>2.4999999999999467E-2</v>
      </c>
      <c r="H110" s="1">
        <v>7.8150000000000004</v>
      </c>
      <c r="I110" s="1">
        <v>7.8550000000000004</v>
      </c>
      <c r="J110" s="21">
        <v>38888</v>
      </c>
      <c r="K110" s="23">
        <v>3.2082130253448145E-3</v>
      </c>
      <c r="L110" s="23">
        <v>1.9144862795150693E-3</v>
      </c>
      <c r="M110" s="23">
        <v>5.1226993048598835E-3</v>
      </c>
      <c r="N110" s="27">
        <f t="shared" si="14"/>
        <v>4.6295260051779523E-2</v>
      </c>
      <c r="O110" s="20"/>
    </row>
    <row r="111" spans="1:15" ht="9.75" customHeight="1" x14ac:dyDescent="0.15">
      <c r="A111" s="1">
        <v>4</v>
      </c>
      <c r="B111" s="8">
        <v>2</v>
      </c>
      <c r="C111" s="21">
        <v>38845</v>
      </c>
      <c r="D111" s="1">
        <v>13.58</v>
      </c>
      <c r="E111" s="1">
        <v>13.59</v>
      </c>
      <c r="F111" s="1">
        <v>13.585000000000001</v>
      </c>
      <c r="G111" s="1">
        <v>9.9999999999997868E-3</v>
      </c>
      <c r="H111" s="1">
        <v>13.65</v>
      </c>
      <c r="I111" s="1">
        <v>13.67</v>
      </c>
      <c r="J111" s="21">
        <v>38888</v>
      </c>
      <c r="K111" s="23">
        <v>7.3610599926387827E-4</v>
      </c>
      <c r="L111" s="23">
        <v>7.3206442166909129E-4</v>
      </c>
      <c r="M111" s="23">
        <v>1.4681704209329694E-3</v>
      </c>
      <c r="N111" s="27">
        <f t="shared" si="14"/>
        <v>4.6862562162439315E-2</v>
      </c>
      <c r="O111" s="20"/>
    </row>
    <row r="112" spans="1:15" ht="9.75" customHeight="1" x14ac:dyDescent="0.15">
      <c r="A112" s="25">
        <v>4</v>
      </c>
      <c r="B112" s="1">
        <v>2</v>
      </c>
      <c r="C112" s="29">
        <v>38845</v>
      </c>
      <c r="D112" s="25">
        <v>3.5425</v>
      </c>
      <c r="E112" s="25">
        <v>3.5449999999999999</v>
      </c>
      <c r="F112" s="25">
        <f>AVERAGE(D112:E112)</f>
        <v>3.5437500000000002</v>
      </c>
      <c r="G112" s="25">
        <f>E112-D112</f>
        <v>2.4999999999999467E-3</v>
      </c>
      <c r="H112" s="25">
        <v>3.5575000000000001</v>
      </c>
      <c r="I112" s="25">
        <v>3.57</v>
      </c>
      <c r="J112" s="26">
        <v>38888</v>
      </c>
      <c r="K112" s="28">
        <f>G112/F112</f>
        <v>7.0546737213402378E-4</v>
      </c>
      <c r="L112" s="28">
        <f>(I112-H112-G112)/AVERAGE(H112:I112)</f>
        <v>2.8060329708873484E-3</v>
      </c>
      <c r="M112" s="28">
        <f>SUM(K112:L112)</f>
        <v>3.511500343021372E-3</v>
      </c>
      <c r="N112" s="27">
        <f t="shared" si="14"/>
        <v>4.7906156433287189E-2</v>
      </c>
      <c r="O112" s="20"/>
    </row>
    <row r="113" spans="1:15" ht="9.75" customHeight="1" x14ac:dyDescent="0.15">
      <c r="A113" s="1">
        <v>4</v>
      </c>
      <c r="B113" s="8">
        <v>2</v>
      </c>
      <c r="C113" s="21">
        <v>38863</v>
      </c>
      <c r="D113" s="1">
        <v>6.06</v>
      </c>
      <c r="E113" s="1">
        <v>6.085</v>
      </c>
      <c r="F113" s="1">
        <v>6.0724999999999998</v>
      </c>
      <c r="G113" s="1">
        <v>2.5000000000000355E-2</v>
      </c>
      <c r="H113" s="1">
        <v>6.08</v>
      </c>
      <c r="I113" s="1">
        <v>6.1050000000000004</v>
      </c>
      <c r="J113" s="21">
        <v>38888</v>
      </c>
      <c r="K113" s="23">
        <v>4.1169205434335703E-3</v>
      </c>
      <c r="L113" s="23">
        <v>0</v>
      </c>
      <c r="M113" s="23">
        <v>4.1169205434335703E-3</v>
      </c>
      <c r="N113" s="27">
        <f t="shared" si="14"/>
        <v>4.8085631947304537E-2</v>
      </c>
      <c r="O113" s="20"/>
    </row>
    <row r="114" spans="1:15" ht="9.75" customHeight="1" x14ac:dyDescent="0.15">
      <c r="A114" s="1">
        <v>4</v>
      </c>
      <c r="B114" s="8">
        <v>1</v>
      </c>
      <c r="C114" s="21">
        <v>38863</v>
      </c>
      <c r="D114" s="11">
        <v>10.42</v>
      </c>
      <c r="E114" s="11">
        <v>10.44</v>
      </c>
      <c r="F114" s="11">
        <v>10.43</v>
      </c>
      <c r="G114" s="11">
        <v>1.9999999999999574E-2</v>
      </c>
      <c r="H114" s="11">
        <v>10.452500000000001</v>
      </c>
      <c r="I114" s="11">
        <v>10.4725</v>
      </c>
      <c r="J114" s="21">
        <v>38888</v>
      </c>
      <c r="K114" s="23">
        <v>1.9175455417065747E-3</v>
      </c>
      <c r="L114" s="23">
        <v>0</v>
      </c>
      <c r="M114" s="23">
        <v>1.9175455417065747E-3</v>
      </c>
      <c r="N114" s="27">
        <f t="shared" si="14"/>
        <v>4.5493767976990354E-2</v>
      </c>
      <c r="O114" s="20"/>
    </row>
    <row r="115" spans="1:15" ht="9.75" customHeight="1" x14ac:dyDescent="0.15">
      <c r="A115" s="25">
        <v>1</v>
      </c>
      <c r="B115" s="1">
        <v>3</v>
      </c>
      <c r="C115" s="29">
        <v>38863</v>
      </c>
      <c r="D115" s="25">
        <v>2.6749999999999998</v>
      </c>
      <c r="E115" s="25">
        <v>2.72</v>
      </c>
      <c r="F115" s="25">
        <f>AVERAGE(D115:E115)</f>
        <v>2.6974999999999998</v>
      </c>
      <c r="G115" s="25">
        <f>E115-D115</f>
        <v>4.5000000000000373E-2</v>
      </c>
      <c r="H115" s="25">
        <v>2.6985999999999999</v>
      </c>
      <c r="I115" s="25">
        <v>2.7684000000000002</v>
      </c>
      <c r="J115" s="26">
        <v>38979</v>
      </c>
      <c r="K115" s="28">
        <f>G115/F115</f>
        <v>1.6682113067655376E-2</v>
      </c>
      <c r="L115" s="28">
        <f>(I115-H115-G115)/AVERAGE(H115:I115)</f>
        <v>9.0726175233217226E-3</v>
      </c>
      <c r="M115" s="28">
        <f>SUM(K115:L115)</f>
        <v>2.5754730590977097E-2</v>
      </c>
      <c r="N115" s="27">
        <f t="shared" si="14"/>
        <v>4.1992905308236156E-2</v>
      </c>
      <c r="O115" s="20"/>
    </row>
    <row r="116" spans="1:15" ht="9.75" customHeight="1" x14ac:dyDescent="0.15">
      <c r="A116" s="25">
        <v>1</v>
      </c>
      <c r="B116" s="1">
        <v>3</v>
      </c>
      <c r="C116" s="29">
        <v>38863</v>
      </c>
      <c r="D116" s="25">
        <v>2.5225</v>
      </c>
      <c r="E116" s="25">
        <v>2.5474999999999999</v>
      </c>
      <c r="F116" s="25">
        <f>AVERAGE(D116:E116)</f>
        <v>2.5350000000000001</v>
      </c>
      <c r="G116" s="25">
        <f>E116-D116</f>
        <v>2.4999999999999911E-2</v>
      </c>
      <c r="H116" s="25">
        <v>2.5145</v>
      </c>
      <c r="I116" s="25">
        <v>2.5625</v>
      </c>
      <c r="J116" s="26">
        <v>38979</v>
      </c>
      <c r="K116" s="28">
        <f>G116/F116</f>
        <v>9.8619329388559794E-3</v>
      </c>
      <c r="L116" s="28">
        <f>(I116-H116-G116)/AVERAGE(H116:I116)</f>
        <v>9.0604687807761004E-3</v>
      </c>
      <c r="M116" s="28">
        <f>SUM(K116:L116)</f>
        <v>1.8922401719632082E-2</v>
      </c>
      <c r="N116" s="27">
        <f t="shared" ref="N116:N138" si="20">((AVERAGE(H116:I116))-F116)/F116*365/(J116-C116)</f>
        <v>4.3443514928924029E-3</v>
      </c>
      <c r="O116" s="20"/>
    </row>
    <row r="117" spans="1:15" ht="9.75" customHeight="1" x14ac:dyDescent="0.15">
      <c r="A117" s="25">
        <v>1</v>
      </c>
      <c r="B117" s="1">
        <v>3</v>
      </c>
      <c r="C117" s="29">
        <v>38863</v>
      </c>
      <c r="D117" s="25">
        <v>5.5075000000000003</v>
      </c>
      <c r="E117" s="25">
        <v>5.5774999999999997</v>
      </c>
      <c r="F117" s="25">
        <f>AVERAGE(D117:E117)</f>
        <v>5.5425000000000004</v>
      </c>
      <c r="G117" s="25">
        <f>E117-D117</f>
        <v>6.9999999999999396E-2</v>
      </c>
      <c r="H117" s="25">
        <v>5.5182000000000002</v>
      </c>
      <c r="I117" s="25">
        <v>5.6158999999999999</v>
      </c>
      <c r="J117" s="26">
        <v>38979</v>
      </c>
      <c r="K117" s="28">
        <f>G117/F117</f>
        <v>1.2629679747406294E-2</v>
      </c>
      <c r="L117" s="28">
        <f>(I117-H117-G117)/AVERAGE(H117:I117)</f>
        <v>4.9757052658050997E-3</v>
      </c>
      <c r="M117" s="28">
        <f>SUM(K117:L117)</f>
        <v>1.7605385013211395E-2</v>
      </c>
      <c r="N117" s="27">
        <f t="shared" si="20"/>
        <v>1.3937364876424904E-2</v>
      </c>
      <c r="O117" s="20"/>
    </row>
    <row r="118" spans="1:15" ht="9.75" customHeight="1" x14ac:dyDescent="0.15">
      <c r="A118" s="25">
        <v>4</v>
      </c>
      <c r="B118" s="1">
        <v>2</v>
      </c>
      <c r="C118" s="29">
        <v>38863</v>
      </c>
      <c r="D118" s="25">
        <v>13.32</v>
      </c>
      <c r="E118" s="25">
        <v>13.35</v>
      </c>
      <c r="F118" s="25">
        <f>AVERAGE(D118:E118)</f>
        <v>13.335000000000001</v>
      </c>
      <c r="G118" s="25">
        <f>E118-D118</f>
        <v>2.9999999999999361E-2</v>
      </c>
      <c r="H118" s="25">
        <v>13.3325</v>
      </c>
      <c r="I118" s="25">
        <v>13.3725</v>
      </c>
      <c r="J118" s="26">
        <v>38888</v>
      </c>
      <c r="K118" s="28">
        <f>G118/F118</f>
        <v>2.2497187851518081E-3</v>
      </c>
      <c r="L118" s="28">
        <f>(I118-H118-G118)/AVERAGE(H118:I118)</f>
        <v>7.4892342258015834E-4</v>
      </c>
      <c r="M118" s="28">
        <f>SUM(K118:L118)</f>
        <v>2.9986422077319663E-3</v>
      </c>
      <c r="N118" s="27">
        <f t="shared" si="20"/>
        <v>1.9160104986874774E-2</v>
      </c>
      <c r="O118" s="20"/>
    </row>
    <row r="119" spans="1:15" ht="9.75" customHeight="1" x14ac:dyDescent="0.15">
      <c r="A119" s="25">
        <v>4</v>
      </c>
      <c r="B119" s="1">
        <v>1</v>
      </c>
      <c r="C119" s="29">
        <v>38863</v>
      </c>
      <c r="D119" s="25">
        <v>1.9750000000000001</v>
      </c>
      <c r="E119" s="25">
        <v>1.98</v>
      </c>
      <c r="F119" s="25">
        <f>AVERAGE(D119:E119)</f>
        <v>1.9775</v>
      </c>
      <c r="G119" s="25">
        <f>E119-D119</f>
        <v>4.9999999999998934E-3</v>
      </c>
      <c r="H119" s="25">
        <v>1.9750000000000001</v>
      </c>
      <c r="I119" s="25">
        <v>1.9875</v>
      </c>
      <c r="J119" s="26">
        <v>38888</v>
      </c>
      <c r="K119" s="28">
        <f>G119/F119</f>
        <v>2.5284450063210585E-3</v>
      </c>
      <c r="L119" s="28">
        <f>(I119-H119-G119)/AVERAGE(H119:I119)</f>
        <v>3.7854889589905671E-3</v>
      </c>
      <c r="M119" s="28">
        <f>SUM(K119:L119)</f>
        <v>6.3139339653116256E-3</v>
      </c>
      <c r="N119" s="27">
        <f t="shared" si="20"/>
        <v>2.7686472819217232E-2</v>
      </c>
      <c r="O119" s="20"/>
    </row>
    <row r="120" spans="1:15" ht="9.75" customHeight="1" x14ac:dyDescent="0.15">
      <c r="A120" s="1">
        <v>4</v>
      </c>
      <c r="B120" s="8">
        <v>2</v>
      </c>
      <c r="C120" s="21">
        <v>38890</v>
      </c>
      <c r="D120" s="11">
        <v>11.39</v>
      </c>
      <c r="E120" s="11">
        <v>11.4</v>
      </c>
      <c r="F120" s="11">
        <v>11.395</v>
      </c>
      <c r="G120" s="11">
        <v>9.9999999999997868E-3</v>
      </c>
      <c r="H120" s="11">
        <v>11.52</v>
      </c>
      <c r="I120" s="11">
        <v>11.535</v>
      </c>
      <c r="J120" s="21">
        <v>38979</v>
      </c>
      <c r="K120" s="23">
        <v>8.7757788503727843E-4</v>
      </c>
      <c r="L120" s="23">
        <v>4.3374539145528358E-4</v>
      </c>
      <c r="M120" s="23">
        <v>1.311323276492562E-3</v>
      </c>
      <c r="N120" s="27">
        <f t="shared" si="20"/>
        <v>4.768748366867008E-2</v>
      </c>
      <c r="O120" s="20"/>
    </row>
    <row r="121" spans="1:15" ht="9.75" customHeight="1" x14ac:dyDescent="0.15">
      <c r="A121" s="1">
        <v>4</v>
      </c>
      <c r="B121" s="8">
        <v>2</v>
      </c>
      <c r="C121" s="21">
        <v>38890</v>
      </c>
      <c r="D121" s="11">
        <v>11.38</v>
      </c>
      <c r="E121" s="11">
        <v>11.39</v>
      </c>
      <c r="F121" s="11">
        <v>11.385</v>
      </c>
      <c r="G121" s="11">
        <v>9.9999999999997868E-3</v>
      </c>
      <c r="H121" s="11">
        <v>11.432499999999999</v>
      </c>
      <c r="I121" s="11">
        <v>11.452500000000001</v>
      </c>
      <c r="J121" s="21">
        <v>38979</v>
      </c>
      <c r="K121" s="23">
        <v>8.7834870443564213E-4</v>
      </c>
      <c r="L121" s="23">
        <v>8.7393489185069381E-4</v>
      </c>
      <c r="M121" s="23">
        <v>1.7522835962863359E-3</v>
      </c>
      <c r="N121" s="27">
        <f t="shared" si="20"/>
        <v>2.0712745431846272E-2</v>
      </c>
      <c r="O121" s="20"/>
    </row>
    <row r="122" spans="1:15" ht="9.75" customHeight="1" x14ac:dyDescent="0.15">
      <c r="A122" s="1">
        <v>4</v>
      </c>
      <c r="B122" s="8">
        <v>2</v>
      </c>
      <c r="C122" s="21">
        <v>38890</v>
      </c>
      <c r="D122" s="11">
        <v>2.4449999999999998</v>
      </c>
      <c r="E122" s="11">
        <v>2.4525000000000001</v>
      </c>
      <c r="F122" s="11">
        <v>2.44875</v>
      </c>
      <c r="G122" s="11">
        <v>7.5000000000002842E-3</v>
      </c>
      <c r="H122" s="11">
        <v>2.46</v>
      </c>
      <c r="I122" s="11">
        <v>2.4900000000000002</v>
      </c>
      <c r="J122" s="21">
        <v>38979</v>
      </c>
      <c r="K122" s="23">
        <v>3.0627871362941435E-3</v>
      </c>
      <c r="L122" s="23">
        <v>9.0909090909090766E-3</v>
      </c>
      <c r="M122" s="23">
        <v>1.215369622720322E-2</v>
      </c>
      <c r="N122" s="27">
        <f t="shared" si="20"/>
        <v>4.3963040074332986E-2</v>
      </c>
      <c r="O122" s="20"/>
    </row>
    <row r="123" spans="1:15" ht="9.75" customHeight="1" x14ac:dyDescent="0.15">
      <c r="A123" s="25">
        <v>4</v>
      </c>
      <c r="B123" s="1">
        <v>2</v>
      </c>
      <c r="C123" s="29">
        <v>38890</v>
      </c>
      <c r="D123" s="25">
        <v>2.1025</v>
      </c>
      <c r="E123" s="25">
        <v>2.105</v>
      </c>
      <c r="F123" s="25">
        <f t="shared" ref="F123:F138" si="21">AVERAGE(D123:E123)</f>
        <v>2.1037499999999998</v>
      </c>
      <c r="G123" s="25">
        <f t="shared" ref="G123:G138" si="22">E123-D123</f>
        <v>2.4999999999999467E-3</v>
      </c>
      <c r="H123" s="25">
        <v>2.117</v>
      </c>
      <c r="I123" s="25">
        <v>2.1339999999999999</v>
      </c>
      <c r="J123" s="26">
        <v>38979</v>
      </c>
      <c r="K123" s="28">
        <f t="shared" ref="K123:K138" si="23">G123/F123</f>
        <v>1.1883541295305748E-3</v>
      </c>
      <c r="L123" s="28">
        <f t="shared" ref="L123:L138" si="24">(I123-H123-G123)/AVERAGE(H123:I123)</f>
        <v>6.8219242531168947E-3</v>
      </c>
      <c r="M123" s="28">
        <f t="shared" ref="M123:M138" si="25">SUM(K123:L123)</f>
        <v>8.0102783826474701E-3</v>
      </c>
      <c r="N123" s="27">
        <f t="shared" si="20"/>
        <v>4.2400208295779888E-2</v>
      </c>
      <c r="O123" s="20"/>
    </row>
    <row r="124" spans="1:15" ht="9.75" customHeight="1" x14ac:dyDescent="0.15">
      <c r="A124" s="25">
        <v>4</v>
      </c>
      <c r="B124" s="1">
        <v>2</v>
      </c>
      <c r="C124" s="29">
        <v>38890</v>
      </c>
      <c r="D124" s="25">
        <v>4.16</v>
      </c>
      <c r="E124" s="25">
        <v>4.17</v>
      </c>
      <c r="F124" s="25">
        <f t="shared" si="21"/>
        <v>4.165</v>
      </c>
      <c r="G124" s="25">
        <f t="shared" si="22"/>
        <v>9.9999999999997868E-3</v>
      </c>
      <c r="H124" s="25">
        <v>4.1950000000000003</v>
      </c>
      <c r="I124" s="25">
        <v>4.2350000000000003</v>
      </c>
      <c r="J124" s="26">
        <v>38979</v>
      </c>
      <c r="K124" s="28">
        <f t="shared" si="23"/>
        <v>2.4009603841536101E-3</v>
      </c>
      <c r="L124" s="28">
        <f t="shared" si="24"/>
        <v>7.1174377224199883E-3</v>
      </c>
      <c r="M124" s="28">
        <f t="shared" si="25"/>
        <v>9.518398106573598E-3</v>
      </c>
      <c r="N124" s="27">
        <f t="shared" si="20"/>
        <v>4.9233176416633891E-2</v>
      </c>
      <c r="O124" s="20"/>
    </row>
    <row r="125" spans="1:15" ht="9.75" customHeight="1" x14ac:dyDescent="0.15">
      <c r="A125" s="25">
        <v>2</v>
      </c>
      <c r="B125" s="1">
        <v>3</v>
      </c>
      <c r="C125" s="29">
        <v>38890</v>
      </c>
      <c r="D125" s="25">
        <v>4.17</v>
      </c>
      <c r="E125" s="25">
        <v>4.1950000000000003</v>
      </c>
      <c r="F125" s="25">
        <f t="shared" si="21"/>
        <v>4.1825000000000001</v>
      </c>
      <c r="G125" s="25">
        <f t="shared" si="22"/>
        <v>2.5000000000000355E-2</v>
      </c>
      <c r="H125" s="25">
        <v>4.21</v>
      </c>
      <c r="I125" s="25">
        <v>4.2699999999999996</v>
      </c>
      <c r="J125" s="26">
        <v>38979</v>
      </c>
      <c r="K125" s="28">
        <f t="shared" si="23"/>
        <v>5.97728631201443E-3</v>
      </c>
      <c r="L125" s="28">
        <f t="shared" si="24"/>
        <v>8.2547169811318984E-3</v>
      </c>
      <c r="M125" s="28">
        <f t="shared" si="25"/>
        <v>1.4232003293146328E-2</v>
      </c>
      <c r="N125" s="27">
        <f t="shared" si="20"/>
        <v>5.638125684197811E-2</v>
      </c>
      <c r="O125" s="20"/>
    </row>
    <row r="126" spans="1:15" ht="9.75" customHeight="1" x14ac:dyDescent="0.15">
      <c r="A126" s="1">
        <v>2</v>
      </c>
      <c r="B126" s="1">
        <v>2</v>
      </c>
      <c r="C126" s="21">
        <v>38904</v>
      </c>
      <c r="D126" s="1">
        <v>8.4049999999999994</v>
      </c>
      <c r="E126" s="1">
        <v>8.41</v>
      </c>
      <c r="F126" s="1">
        <f t="shared" si="21"/>
        <v>8.4074999999999989</v>
      </c>
      <c r="G126" s="1">
        <f t="shared" si="22"/>
        <v>5.0000000000007816E-3</v>
      </c>
      <c r="H126" s="1">
        <v>8.4749999999999996</v>
      </c>
      <c r="I126" s="1">
        <v>8.5299999999999994</v>
      </c>
      <c r="J126" s="21">
        <v>38979</v>
      </c>
      <c r="K126" s="23">
        <f t="shared" si="23"/>
        <v>5.9470710675001875E-4</v>
      </c>
      <c r="L126" s="23">
        <f t="shared" si="24"/>
        <v>5.8806233460745585E-3</v>
      </c>
      <c r="M126" s="23">
        <f t="shared" si="25"/>
        <v>6.4753304528245769E-3</v>
      </c>
      <c r="N126" s="27">
        <f t="shared" si="20"/>
        <v>5.4990583804143504E-2</v>
      </c>
      <c r="O126" s="1"/>
    </row>
    <row r="127" spans="1:15" ht="9.75" customHeight="1" x14ac:dyDescent="0.15">
      <c r="A127" s="1">
        <v>4</v>
      </c>
      <c r="B127" s="1">
        <v>2</v>
      </c>
      <c r="C127" s="21">
        <v>38904</v>
      </c>
      <c r="D127" s="1">
        <v>13.53</v>
      </c>
      <c r="E127" s="1">
        <v>13.55</v>
      </c>
      <c r="F127" s="1">
        <f t="shared" si="21"/>
        <v>13.54</v>
      </c>
      <c r="G127" s="1">
        <f t="shared" si="22"/>
        <v>2.000000000000135E-2</v>
      </c>
      <c r="H127" s="1">
        <v>13.545</v>
      </c>
      <c r="I127" s="1">
        <v>13.645</v>
      </c>
      <c r="J127" s="21">
        <v>38979</v>
      </c>
      <c r="K127" s="23">
        <f t="shared" si="23"/>
        <v>1.4771048744461855E-3</v>
      </c>
      <c r="L127" s="23">
        <f t="shared" si="24"/>
        <v>5.8845163663110191E-3</v>
      </c>
      <c r="M127" s="23">
        <f t="shared" si="25"/>
        <v>7.3616212407572046E-3</v>
      </c>
      <c r="N127" s="27">
        <f t="shared" si="20"/>
        <v>1.9768586903003347E-2</v>
      </c>
      <c r="O127" s="1"/>
    </row>
    <row r="128" spans="1:15" ht="9.75" customHeight="1" x14ac:dyDescent="0.15">
      <c r="A128" s="1">
        <v>4</v>
      </c>
      <c r="B128" s="1">
        <v>1</v>
      </c>
      <c r="C128" s="21">
        <v>38912</v>
      </c>
      <c r="D128" s="1">
        <v>24.33</v>
      </c>
      <c r="E128" s="1">
        <v>24.34</v>
      </c>
      <c r="F128" s="1">
        <f t="shared" si="21"/>
        <v>24.335000000000001</v>
      </c>
      <c r="G128" s="1">
        <f t="shared" si="22"/>
        <v>1.0000000000001563E-2</v>
      </c>
      <c r="H128" s="1">
        <v>24.502500000000001</v>
      </c>
      <c r="I128" s="1">
        <v>24.545000000000002</v>
      </c>
      <c r="J128" s="21">
        <v>38979</v>
      </c>
      <c r="K128" s="23">
        <f t="shared" si="23"/>
        <v>4.1093075816731305E-4</v>
      </c>
      <c r="L128" s="23">
        <f t="shared" si="24"/>
        <v>1.3252459350629028E-3</v>
      </c>
      <c r="M128" s="23">
        <f t="shared" si="25"/>
        <v>1.7361766932302159E-3</v>
      </c>
      <c r="N128" s="27">
        <f t="shared" si="20"/>
        <v>4.2254568538036906E-2</v>
      </c>
      <c r="O128" s="61"/>
    </row>
    <row r="129" spans="1:15" ht="9.75" customHeight="1" x14ac:dyDescent="0.15">
      <c r="A129" s="1">
        <v>4</v>
      </c>
      <c r="B129" s="1">
        <v>1</v>
      </c>
      <c r="C129" s="21">
        <v>38912</v>
      </c>
      <c r="D129" s="1">
        <v>1.2424999999999999</v>
      </c>
      <c r="E129" s="1">
        <v>1.2450000000000001</v>
      </c>
      <c r="F129" s="1">
        <f t="shared" si="21"/>
        <v>1.2437499999999999</v>
      </c>
      <c r="G129" s="1">
        <f t="shared" si="22"/>
        <v>2.5000000000001688E-3</v>
      </c>
      <c r="H129" s="1">
        <v>1.23</v>
      </c>
      <c r="I129" s="1">
        <v>1.2424999999999999</v>
      </c>
      <c r="J129" s="21">
        <v>38979</v>
      </c>
      <c r="K129" s="23">
        <f t="shared" si="23"/>
        <v>2.0100502512564174E-3</v>
      </c>
      <c r="L129" s="23">
        <f t="shared" si="24"/>
        <v>8.088978766430565E-3</v>
      </c>
      <c r="M129" s="23">
        <f t="shared" si="25"/>
        <v>1.0099029017686983E-2</v>
      </c>
      <c r="N129" s="27">
        <f t="shared" si="20"/>
        <v>-3.2850821270531065E-2</v>
      </c>
      <c r="O129" s="1"/>
    </row>
    <row r="130" spans="1:15" ht="9.75" customHeight="1" x14ac:dyDescent="0.15">
      <c r="A130" s="1">
        <v>4</v>
      </c>
      <c r="B130" s="1">
        <v>2</v>
      </c>
      <c r="C130" s="21">
        <v>38912</v>
      </c>
      <c r="D130" s="1">
        <v>15.44</v>
      </c>
      <c r="E130" s="1">
        <v>15.51</v>
      </c>
      <c r="F130" s="1">
        <f t="shared" si="21"/>
        <v>15.475</v>
      </c>
      <c r="G130" s="1">
        <f t="shared" si="22"/>
        <v>7.0000000000000284E-2</v>
      </c>
      <c r="H130" s="1">
        <v>15.57</v>
      </c>
      <c r="I130" s="1">
        <v>15.645</v>
      </c>
      <c r="J130" s="21">
        <v>38979</v>
      </c>
      <c r="K130" s="23">
        <f t="shared" si="23"/>
        <v>4.5234248788368521E-3</v>
      </c>
      <c r="L130" s="23">
        <f t="shared" si="24"/>
        <v>3.2035880185801729E-4</v>
      </c>
      <c r="M130" s="23">
        <f t="shared" si="25"/>
        <v>4.8437836806948693E-3</v>
      </c>
      <c r="N130" s="27">
        <f t="shared" si="20"/>
        <v>4.6644805053890584E-2</v>
      </c>
      <c r="O130" s="1"/>
    </row>
    <row r="131" spans="1:15" ht="9.75" customHeight="1" x14ac:dyDescent="0.15">
      <c r="A131" s="1">
        <v>4</v>
      </c>
      <c r="B131" s="1">
        <v>2</v>
      </c>
      <c r="C131" s="21">
        <v>38912</v>
      </c>
      <c r="D131" s="1">
        <v>2.7</v>
      </c>
      <c r="E131" s="1">
        <v>2.7025000000000001</v>
      </c>
      <c r="F131" s="1">
        <f t="shared" si="21"/>
        <v>2.7012499999999999</v>
      </c>
      <c r="G131" s="1">
        <f t="shared" si="22"/>
        <v>2.4999999999999467E-3</v>
      </c>
      <c r="H131" s="1">
        <v>2.72</v>
      </c>
      <c r="I131" s="1">
        <v>2.738</v>
      </c>
      <c r="J131" s="21">
        <v>38979</v>
      </c>
      <c r="K131" s="23">
        <f t="shared" si="23"/>
        <v>9.2549745488197937E-4</v>
      </c>
      <c r="L131" s="23">
        <f t="shared" si="24"/>
        <v>5.6797361670941175E-3</v>
      </c>
      <c r="M131" s="23">
        <f t="shared" si="25"/>
        <v>6.6052336219760968E-3</v>
      </c>
      <c r="N131" s="27">
        <f t="shared" si="20"/>
        <v>5.5964969230663297E-2</v>
      </c>
      <c r="O131" s="1"/>
    </row>
    <row r="132" spans="1:15" ht="9.75" customHeight="1" x14ac:dyDescent="0.15">
      <c r="A132" s="1">
        <v>4</v>
      </c>
      <c r="B132" s="1">
        <v>1</v>
      </c>
      <c r="C132" s="21">
        <v>38918</v>
      </c>
      <c r="D132" s="1">
        <v>7.2350000000000003</v>
      </c>
      <c r="E132" s="1">
        <v>7.24</v>
      </c>
      <c r="F132" s="1">
        <f t="shared" si="21"/>
        <v>7.2375000000000007</v>
      </c>
      <c r="G132" s="1">
        <f t="shared" si="22"/>
        <v>4.9999999999998934E-3</v>
      </c>
      <c r="H132" s="1">
        <v>7.2675000000000001</v>
      </c>
      <c r="I132" s="1">
        <v>7.2774999999999999</v>
      </c>
      <c r="J132" s="21">
        <v>38979</v>
      </c>
      <c r="K132" s="23">
        <f t="shared" si="23"/>
        <v>6.908462867011942E-4</v>
      </c>
      <c r="L132" s="23">
        <f t="shared" si="24"/>
        <v>6.875214850463931E-4</v>
      </c>
      <c r="M132" s="23">
        <f t="shared" si="25"/>
        <v>1.3783677717475874E-3</v>
      </c>
      <c r="N132" s="27">
        <f t="shared" si="20"/>
        <v>2.8936266598713952E-2</v>
      </c>
      <c r="O132" s="60"/>
    </row>
    <row r="133" spans="1:15" ht="9.75" customHeight="1" x14ac:dyDescent="0.15">
      <c r="A133" s="1">
        <v>4</v>
      </c>
      <c r="B133" s="1">
        <v>2</v>
      </c>
      <c r="C133" s="21">
        <v>38918</v>
      </c>
      <c r="D133" s="1">
        <v>4.7699999999999996</v>
      </c>
      <c r="E133" s="1">
        <v>4.7774999999999999</v>
      </c>
      <c r="F133" s="1">
        <f t="shared" si="21"/>
        <v>4.7737499999999997</v>
      </c>
      <c r="G133" s="1">
        <f t="shared" si="22"/>
        <v>7.5000000000002842E-3</v>
      </c>
      <c r="H133" s="1">
        <v>4.72</v>
      </c>
      <c r="I133" s="1">
        <v>4.7525000000000004</v>
      </c>
      <c r="J133" s="21">
        <v>38979</v>
      </c>
      <c r="K133" s="23">
        <f t="shared" si="23"/>
        <v>1.571091908876729E-3</v>
      </c>
      <c r="L133" s="23">
        <f t="shared" si="24"/>
        <v>5.2784375824756619E-3</v>
      </c>
      <c r="M133" s="23">
        <f t="shared" si="25"/>
        <v>6.8495294913523911E-3</v>
      </c>
      <c r="N133" s="27">
        <f t="shared" si="20"/>
        <v>-4.7003979240981882E-2</v>
      </c>
      <c r="O133" s="60"/>
    </row>
    <row r="134" spans="1:15" ht="9.75" customHeight="1" x14ac:dyDescent="0.15">
      <c r="A134" s="1">
        <v>4</v>
      </c>
      <c r="B134" s="1">
        <v>1</v>
      </c>
      <c r="C134" s="21">
        <v>38918</v>
      </c>
      <c r="D134" s="1">
        <v>9.5950000000000006</v>
      </c>
      <c r="E134" s="1">
        <v>9.6</v>
      </c>
      <c r="F134" s="1">
        <f t="shared" si="21"/>
        <v>9.5975000000000001</v>
      </c>
      <c r="G134" s="1">
        <f t="shared" si="22"/>
        <v>4.9999999999990052E-3</v>
      </c>
      <c r="H134" s="1">
        <v>9.5850000000000009</v>
      </c>
      <c r="I134" s="1">
        <v>9.6</v>
      </c>
      <c r="J134" s="21">
        <v>38979</v>
      </c>
      <c r="K134" s="63">
        <f t="shared" si="23"/>
        <v>5.2096900234425687E-4</v>
      </c>
      <c r="L134" s="63">
        <f t="shared" si="24"/>
        <v>1.042481105029949E-3</v>
      </c>
      <c r="M134" s="63">
        <f t="shared" si="25"/>
        <v>1.563450107374206E-3</v>
      </c>
      <c r="N134" s="64">
        <f t="shared" si="20"/>
        <v>-3.1172735386172747E-3</v>
      </c>
      <c r="O134" s="61"/>
    </row>
    <row r="135" spans="1:15" ht="9.75" customHeight="1" x14ac:dyDescent="0.15">
      <c r="A135" s="1">
        <v>4</v>
      </c>
      <c r="B135" s="1">
        <v>1</v>
      </c>
      <c r="C135" s="21">
        <v>38924</v>
      </c>
      <c r="D135" s="1">
        <v>11.72</v>
      </c>
      <c r="E135" s="1">
        <v>11.75</v>
      </c>
      <c r="F135" s="1">
        <f t="shared" si="21"/>
        <v>11.734999999999999</v>
      </c>
      <c r="G135" s="1">
        <f t="shared" si="22"/>
        <v>2.9999999999999361E-2</v>
      </c>
      <c r="H135" s="1">
        <v>11.7925</v>
      </c>
      <c r="I135" s="1">
        <v>11.8325</v>
      </c>
      <c r="J135" s="21">
        <v>38979</v>
      </c>
      <c r="K135" s="23">
        <f t="shared" si="23"/>
        <v>2.5564550489986675E-3</v>
      </c>
      <c r="L135" s="23">
        <f t="shared" si="24"/>
        <v>8.4656084656082849E-4</v>
      </c>
      <c r="M135" s="23">
        <f t="shared" si="25"/>
        <v>3.403015895559496E-3</v>
      </c>
      <c r="N135" s="27">
        <f t="shared" si="20"/>
        <v>4.3827710423364773E-2</v>
      </c>
      <c r="O135" s="20"/>
    </row>
    <row r="136" spans="1:15" ht="9.75" customHeight="1" x14ac:dyDescent="0.15">
      <c r="A136" s="1">
        <v>2</v>
      </c>
      <c r="B136" s="1">
        <v>2</v>
      </c>
      <c r="C136" s="21">
        <v>38938</v>
      </c>
      <c r="D136" s="1">
        <v>7.78</v>
      </c>
      <c r="E136" s="1">
        <v>7.7850000000000001</v>
      </c>
      <c r="F136" s="1">
        <f t="shared" si="21"/>
        <v>7.7825000000000006</v>
      </c>
      <c r="G136" s="1">
        <f t="shared" si="22"/>
        <v>4.9999999999998934E-3</v>
      </c>
      <c r="H136" s="1">
        <v>7.8070000000000004</v>
      </c>
      <c r="I136" s="1">
        <v>7.859</v>
      </c>
      <c r="J136" s="21">
        <v>38979</v>
      </c>
      <c r="K136" s="23">
        <f t="shared" si="23"/>
        <v>6.424670735624662E-4</v>
      </c>
      <c r="L136" s="23">
        <f t="shared" si="24"/>
        <v>6.0002553300140061E-3</v>
      </c>
      <c r="M136" s="23">
        <f t="shared" si="25"/>
        <v>6.6427224035764719E-3</v>
      </c>
      <c r="N136" s="27">
        <f t="shared" si="20"/>
        <v>5.7767191870440507E-2</v>
      </c>
      <c r="O136" s="62"/>
    </row>
    <row r="137" spans="1:15" ht="9.75" customHeight="1" x14ac:dyDescent="0.15">
      <c r="A137" s="1">
        <v>4</v>
      </c>
      <c r="B137" s="1">
        <v>2</v>
      </c>
      <c r="C137" s="21">
        <v>38938</v>
      </c>
      <c r="D137" s="1">
        <v>2.6749999999999998</v>
      </c>
      <c r="E137" s="1">
        <v>2.6825000000000001</v>
      </c>
      <c r="F137" s="1">
        <f t="shared" si="21"/>
        <v>2.67875</v>
      </c>
      <c r="G137" s="1">
        <f t="shared" si="22"/>
        <v>7.5000000000002842E-3</v>
      </c>
      <c r="H137" s="1">
        <v>2.6875</v>
      </c>
      <c r="I137" s="1">
        <v>2.7</v>
      </c>
      <c r="J137" s="21">
        <v>38979</v>
      </c>
      <c r="K137" s="23">
        <f t="shared" si="23"/>
        <v>2.7998133457770545E-3</v>
      </c>
      <c r="L137" s="23">
        <f t="shared" si="24"/>
        <v>1.8561484918793107E-3</v>
      </c>
      <c r="M137" s="23">
        <f t="shared" si="25"/>
        <v>4.6559618376563654E-3</v>
      </c>
      <c r="N137" s="27">
        <f t="shared" si="20"/>
        <v>4.9850335180907049E-2</v>
      </c>
      <c r="O137" s="20"/>
    </row>
    <row r="138" spans="1:15" ht="9.75" customHeight="1" x14ac:dyDescent="0.15">
      <c r="A138" s="1">
        <v>4</v>
      </c>
      <c r="B138" s="1">
        <v>1</v>
      </c>
      <c r="C138" s="21">
        <v>38939</v>
      </c>
      <c r="D138" s="1">
        <v>1.3274999999999999</v>
      </c>
      <c r="E138" s="1">
        <v>1.3325</v>
      </c>
      <c r="F138" s="1">
        <f t="shared" si="21"/>
        <v>1.33</v>
      </c>
      <c r="G138" s="1">
        <f t="shared" si="22"/>
        <v>5.0000000000001155E-3</v>
      </c>
      <c r="H138" s="1">
        <v>1.3125</v>
      </c>
      <c r="I138" s="1">
        <v>1.325</v>
      </c>
      <c r="J138" s="21">
        <v>38979</v>
      </c>
      <c r="K138" s="23">
        <f t="shared" si="23"/>
        <v>3.759398496240688E-3</v>
      </c>
      <c r="L138" s="23">
        <f t="shared" si="24"/>
        <v>5.6872037914690726E-3</v>
      </c>
      <c r="M138" s="23">
        <f t="shared" si="25"/>
        <v>9.4466022877097607E-3</v>
      </c>
      <c r="N138" s="27">
        <f t="shared" si="20"/>
        <v>-7.7185150375939718E-2</v>
      </c>
      <c r="O138" s="62"/>
    </row>
    <row r="139" spans="1:15" ht="9.75" customHeight="1" x14ac:dyDescent="0.15">
      <c r="A139" s="25">
        <v>4</v>
      </c>
      <c r="B139" s="8">
        <v>2</v>
      </c>
      <c r="C139" s="29">
        <v>38939</v>
      </c>
      <c r="D139" s="25">
        <v>5.2450000000000001</v>
      </c>
      <c r="E139" s="25">
        <v>5.26</v>
      </c>
      <c r="F139" s="25">
        <f t="shared" ref="F139:F153" si="26">AVERAGE(D139:E139)</f>
        <v>5.2524999999999995</v>
      </c>
      <c r="G139" s="25">
        <f t="shared" ref="G139:G153" si="27">E139-D139</f>
        <v>1.499999999999968E-2</v>
      </c>
      <c r="H139" s="25">
        <v>5.26</v>
      </c>
      <c r="I139" s="25">
        <v>5.3</v>
      </c>
      <c r="J139" s="26">
        <v>38979</v>
      </c>
      <c r="K139" s="28">
        <f t="shared" ref="K139:K152" si="28">G139/F139</f>
        <v>2.8557829604949417E-3</v>
      </c>
      <c r="L139" s="28">
        <f t="shared" ref="L139:L152" si="29">(I139-H139-G139)/AVERAGE(H139:I139)</f>
        <v>4.7348484848485526E-3</v>
      </c>
      <c r="M139" s="28">
        <f t="shared" ref="M139:M152" si="30">SUM(K139:L139)</f>
        <v>7.5906314453434943E-3</v>
      </c>
      <c r="N139" s="27">
        <f t="shared" ref="N139:N152" si="31">((AVERAGE(H139:I139))-F139)/F139*365/(J139-C139)</f>
        <v>4.7774869109947396E-2</v>
      </c>
      <c r="O139" s="20"/>
    </row>
    <row r="140" spans="1:15" ht="9.75" customHeight="1" x14ac:dyDescent="0.15">
      <c r="A140" s="25">
        <v>4</v>
      </c>
      <c r="B140" s="8">
        <v>2</v>
      </c>
      <c r="C140" s="29">
        <v>38944</v>
      </c>
      <c r="D140" s="25">
        <v>3.7850000000000001</v>
      </c>
      <c r="E140" s="25">
        <v>3.8</v>
      </c>
      <c r="F140" s="25">
        <f t="shared" si="26"/>
        <v>3.7925</v>
      </c>
      <c r="G140" s="25">
        <f t="shared" si="27"/>
        <v>1.499999999999968E-2</v>
      </c>
      <c r="H140" s="25">
        <v>3.7974999999999999</v>
      </c>
      <c r="I140" s="25">
        <v>3.8224999999999998</v>
      </c>
      <c r="J140" s="26">
        <v>38979</v>
      </c>
      <c r="K140" s="28">
        <f t="shared" si="28"/>
        <v>3.9551746868819199E-3</v>
      </c>
      <c r="L140" s="28">
        <f t="shared" si="29"/>
        <v>2.6246719160105594E-3</v>
      </c>
      <c r="M140" s="28">
        <f t="shared" si="30"/>
        <v>6.5798466028924793E-3</v>
      </c>
      <c r="N140" s="27">
        <f t="shared" si="31"/>
        <v>4.8121292023730021E-2</v>
      </c>
      <c r="O140" s="20"/>
    </row>
    <row r="141" spans="1:15" ht="9.75" customHeight="1" x14ac:dyDescent="0.15">
      <c r="A141" s="25">
        <v>4</v>
      </c>
      <c r="B141" s="8">
        <v>2</v>
      </c>
      <c r="C141" s="29">
        <v>38952</v>
      </c>
      <c r="D141" s="25">
        <v>12.66</v>
      </c>
      <c r="E141" s="25">
        <v>12.67</v>
      </c>
      <c r="F141" s="25">
        <f t="shared" si="26"/>
        <v>12.664999999999999</v>
      </c>
      <c r="G141" s="25">
        <f t="shared" si="27"/>
        <v>9.9999999999997868E-3</v>
      </c>
      <c r="H141" s="25">
        <v>12.843</v>
      </c>
      <c r="I141" s="25">
        <v>12.948</v>
      </c>
      <c r="J141" s="26">
        <v>39071</v>
      </c>
      <c r="K141" s="28">
        <f t="shared" si="28"/>
        <v>7.8957757599682496E-4</v>
      </c>
      <c r="L141" s="28">
        <f t="shared" si="29"/>
        <v>7.3669109379241315E-3</v>
      </c>
      <c r="M141" s="28">
        <f t="shared" si="30"/>
        <v>8.1564885139209561E-3</v>
      </c>
      <c r="N141" s="27">
        <f t="shared" si="31"/>
        <v>5.5822802867692936E-2</v>
      </c>
      <c r="O141" s="20"/>
    </row>
    <row r="142" spans="1:15" ht="9.75" customHeight="1" x14ac:dyDescent="0.15">
      <c r="A142" s="25">
        <v>4</v>
      </c>
      <c r="B142" s="8">
        <v>2</v>
      </c>
      <c r="C142" s="29">
        <v>38960</v>
      </c>
      <c r="D142" s="25">
        <v>5.61</v>
      </c>
      <c r="E142" s="25">
        <v>5.6150000000000002</v>
      </c>
      <c r="F142" s="25">
        <f t="shared" si="26"/>
        <v>5.6125000000000007</v>
      </c>
      <c r="G142" s="25">
        <f t="shared" si="27"/>
        <v>4.9999999999998934E-3</v>
      </c>
      <c r="H142" s="25">
        <v>5.6074999999999999</v>
      </c>
      <c r="I142" s="25">
        <v>5.6425000000000001</v>
      </c>
      <c r="J142" s="26">
        <v>38979</v>
      </c>
      <c r="K142" s="28">
        <f t="shared" si="28"/>
        <v>8.9086859688194085E-4</v>
      </c>
      <c r="L142" s="28">
        <f t="shared" si="29"/>
        <v>5.3333333333333774E-3</v>
      </c>
      <c r="M142" s="28">
        <f t="shared" si="30"/>
        <v>6.2242019302153184E-3</v>
      </c>
      <c r="N142" s="27">
        <f t="shared" si="31"/>
        <v>4.2785136560775899E-2</v>
      </c>
      <c r="O142" s="20"/>
    </row>
    <row r="143" spans="1:15" ht="9.75" customHeight="1" x14ac:dyDescent="0.15">
      <c r="A143" s="25">
        <v>4</v>
      </c>
      <c r="B143" s="8">
        <v>2</v>
      </c>
      <c r="C143" s="29">
        <v>38965</v>
      </c>
      <c r="D143" s="25">
        <v>2.5125000000000002</v>
      </c>
      <c r="E143" s="25">
        <v>2.5249999999999999</v>
      </c>
      <c r="F143" s="25">
        <f t="shared" si="26"/>
        <v>2.5187499999999998</v>
      </c>
      <c r="G143" s="25">
        <f t="shared" si="27"/>
        <v>1.2499999999999734E-2</v>
      </c>
      <c r="H143" s="25">
        <v>2.5150000000000001</v>
      </c>
      <c r="I143" s="25">
        <v>2.52</v>
      </c>
      <c r="J143" s="26">
        <v>38979</v>
      </c>
      <c r="K143" s="28">
        <f t="shared" si="28"/>
        <v>4.9627791563274376E-3</v>
      </c>
      <c r="L143" s="28">
        <f t="shared" si="29"/>
        <v>-2.9791459781528659E-3</v>
      </c>
      <c r="M143" s="28">
        <f t="shared" si="30"/>
        <v>1.9836331781745717E-3</v>
      </c>
      <c r="N143" s="27">
        <f t="shared" si="31"/>
        <v>-1.2938674228994237E-2</v>
      </c>
      <c r="O143" s="20"/>
    </row>
    <row r="144" spans="1:15" ht="9.75" customHeight="1" x14ac:dyDescent="0.15">
      <c r="A144" s="25">
        <v>4</v>
      </c>
      <c r="B144" s="8">
        <v>2</v>
      </c>
      <c r="C144" s="29">
        <v>38975</v>
      </c>
      <c r="D144" s="25">
        <v>2.9725000000000001</v>
      </c>
      <c r="E144" s="25">
        <v>2.98</v>
      </c>
      <c r="F144" s="25">
        <f t="shared" si="26"/>
        <v>2.9762500000000003</v>
      </c>
      <c r="G144" s="25">
        <f t="shared" si="27"/>
        <v>7.4999999999998401E-3</v>
      </c>
      <c r="H144" s="25">
        <v>2.9624999999999999</v>
      </c>
      <c r="I144" s="25">
        <v>2.9975000000000001</v>
      </c>
      <c r="J144" s="26">
        <v>38979</v>
      </c>
      <c r="K144" s="28">
        <f t="shared" si="28"/>
        <v>2.5199496010079258E-3</v>
      </c>
      <c r="L144" s="28">
        <f t="shared" si="29"/>
        <v>9.2281879194631884E-3</v>
      </c>
      <c r="M144" s="28">
        <f t="shared" si="30"/>
        <v>1.1748137520471115E-2</v>
      </c>
      <c r="N144" s="27"/>
      <c r="O144" s="20"/>
    </row>
    <row r="145" spans="1:15" ht="9.75" customHeight="1" x14ac:dyDescent="0.15">
      <c r="A145" s="25">
        <v>4</v>
      </c>
      <c r="B145" s="8">
        <v>2</v>
      </c>
      <c r="C145" s="29">
        <v>38975</v>
      </c>
      <c r="D145" s="25">
        <v>2.3450000000000002</v>
      </c>
      <c r="E145" s="25">
        <v>2.355</v>
      </c>
      <c r="F145" s="25">
        <f t="shared" si="26"/>
        <v>2.35</v>
      </c>
      <c r="G145" s="25">
        <f t="shared" si="27"/>
        <v>9.9999999999997868E-3</v>
      </c>
      <c r="H145" s="25">
        <v>2.3475000000000001</v>
      </c>
      <c r="I145" s="25">
        <v>2.3624999999999998</v>
      </c>
      <c r="J145" s="26">
        <v>38979</v>
      </c>
      <c r="K145" s="28">
        <f t="shared" si="28"/>
        <v>4.2553191489360792E-3</v>
      </c>
      <c r="L145" s="28">
        <f t="shared" si="29"/>
        <v>2.1231422505307404E-3</v>
      </c>
      <c r="M145" s="28">
        <f t="shared" si="30"/>
        <v>6.3784613994668192E-3</v>
      </c>
      <c r="N145" s="27"/>
      <c r="O145" s="20"/>
    </row>
    <row r="146" spans="1:15" ht="9.75" customHeight="1" x14ac:dyDescent="0.15">
      <c r="A146" s="25">
        <v>4</v>
      </c>
      <c r="B146" s="8">
        <v>2</v>
      </c>
      <c r="C146" s="29">
        <v>38981</v>
      </c>
      <c r="D146" s="25">
        <v>7.69</v>
      </c>
      <c r="E146" s="25">
        <v>7.7</v>
      </c>
      <c r="F146" s="25">
        <f t="shared" si="26"/>
        <v>7.6950000000000003</v>
      </c>
      <c r="G146" s="25">
        <f t="shared" si="27"/>
        <v>9.9999999999997868E-3</v>
      </c>
      <c r="H146" s="25">
        <v>7.7824999999999998</v>
      </c>
      <c r="I146" s="25">
        <v>7.7925000000000004</v>
      </c>
      <c r="J146" s="26">
        <v>39070</v>
      </c>
      <c r="K146" s="28">
        <f t="shared" si="28"/>
        <v>1.2995451591942542E-3</v>
      </c>
      <c r="L146" s="28">
        <f t="shared" si="29"/>
        <v>1.1405180349279298E-16</v>
      </c>
      <c r="M146" s="28">
        <f t="shared" si="30"/>
        <v>1.2995451591943682E-3</v>
      </c>
      <c r="N146" s="27">
        <f t="shared" si="31"/>
        <v>4.9298756671119819E-2</v>
      </c>
      <c r="O146" s="20"/>
    </row>
    <row r="147" spans="1:15" ht="9.75" customHeight="1" x14ac:dyDescent="0.15">
      <c r="A147" s="1">
        <v>4</v>
      </c>
      <c r="B147" s="1">
        <v>2</v>
      </c>
      <c r="C147" s="21">
        <v>38944</v>
      </c>
      <c r="D147" s="1">
        <v>16.059999999999999</v>
      </c>
      <c r="E147" s="1">
        <v>16.149999999999999</v>
      </c>
      <c r="F147" s="1">
        <f t="shared" si="26"/>
        <v>16.104999999999997</v>
      </c>
      <c r="G147" s="1">
        <f t="shared" si="27"/>
        <v>8.9999999999999858E-2</v>
      </c>
      <c r="H147" s="1">
        <v>15.965</v>
      </c>
      <c r="I147" s="1">
        <v>16.204999999999998</v>
      </c>
      <c r="J147" s="21">
        <v>38979</v>
      </c>
      <c r="K147" s="23">
        <f t="shared" si="28"/>
        <v>5.5883266066438916E-3</v>
      </c>
      <c r="L147" s="23">
        <f t="shared" si="29"/>
        <v>9.3254585017095784E-3</v>
      </c>
      <c r="M147" s="23">
        <f t="shared" si="30"/>
        <v>1.4913785108353471E-2</v>
      </c>
      <c r="N147" s="27">
        <f t="shared" si="31"/>
        <v>-1.2950725151902336E-2</v>
      </c>
      <c r="O147" s="20"/>
    </row>
    <row r="148" spans="1:15" ht="9.75" customHeight="1" x14ac:dyDescent="0.15">
      <c r="A148" s="1">
        <v>4</v>
      </c>
      <c r="B148" s="1">
        <v>2</v>
      </c>
      <c r="C148" s="21">
        <v>38944</v>
      </c>
      <c r="D148" s="1">
        <v>11.23</v>
      </c>
      <c r="E148" s="1">
        <v>11.25</v>
      </c>
      <c r="F148" s="1">
        <f t="shared" si="26"/>
        <v>11.24</v>
      </c>
      <c r="G148" s="1">
        <f t="shared" si="27"/>
        <v>1.9999999999999574E-2</v>
      </c>
      <c r="H148" s="1">
        <v>11.282500000000001</v>
      </c>
      <c r="I148" s="1">
        <v>11.3025</v>
      </c>
      <c r="J148" s="21">
        <v>38979</v>
      </c>
      <c r="K148" s="23">
        <f t="shared" si="28"/>
        <v>1.7793594306049442E-3</v>
      </c>
      <c r="L148" s="23">
        <f t="shared" si="29"/>
        <v>0</v>
      </c>
      <c r="M148" s="23">
        <f t="shared" si="30"/>
        <v>1.7793594306049442E-3</v>
      </c>
      <c r="N148" s="27">
        <f t="shared" si="31"/>
        <v>4.8709964412811585E-2</v>
      </c>
      <c r="O148" s="20"/>
    </row>
    <row r="149" spans="1:15" ht="9.75" customHeight="1" x14ac:dyDescent="0.15">
      <c r="A149" s="1">
        <v>4</v>
      </c>
      <c r="B149" s="1">
        <v>2</v>
      </c>
      <c r="C149" s="21">
        <v>38952</v>
      </c>
      <c r="D149" s="1">
        <v>10.74</v>
      </c>
      <c r="E149" s="1">
        <v>10.75</v>
      </c>
      <c r="F149" s="1">
        <f t="shared" si="26"/>
        <v>10.745000000000001</v>
      </c>
      <c r="G149" s="1">
        <f t="shared" si="27"/>
        <v>9.9999999999997868E-3</v>
      </c>
      <c r="H149" s="1">
        <v>10.75</v>
      </c>
      <c r="I149" s="1">
        <v>10.81</v>
      </c>
      <c r="J149" s="21">
        <v>38979</v>
      </c>
      <c r="K149" s="23">
        <f t="shared" si="28"/>
        <v>9.3066542577941239E-4</v>
      </c>
      <c r="L149" s="23">
        <f t="shared" si="29"/>
        <v>4.6382189239332749E-3</v>
      </c>
      <c r="M149" s="23">
        <f t="shared" si="30"/>
        <v>5.5688843497126873E-3</v>
      </c>
      <c r="N149" s="27">
        <f t="shared" si="31"/>
        <v>4.4034262275304797E-2</v>
      </c>
      <c r="O149" s="20"/>
    </row>
    <row r="150" spans="1:15" ht="9.75" customHeight="1" x14ac:dyDescent="0.15">
      <c r="A150" s="1">
        <v>4</v>
      </c>
      <c r="B150" s="1">
        <v>1</v>
      </c>
      <c r="C150" s="21">
        <v>38952</v>
      </c>
      <c r="D150" s="1">
        <v>1.9524999999999999</v>
      </c>
      <c r="E150" s="1">
        <v>1.9550000000000001</v>
      </c>
      <c r="F150" s="1">
        <f t="shared" si="26"/>
        <v>1.9537499999999999</v>
      </c>
      <c r="G150" s="1">
        <f t="shared" si="27"/>
        <v>2.5000000000001688E-3</v>
      </c>
      <c r="H150" s="1">
        <v>1.9550000000000001</v>
      </c>
      <c r="I150" s="1">
        <v>1.9650000000000001</v>
      </c>
      <c r="J150" s="21">
        <v>38979</v>
      </c>
      <c r="K150" s="23">
        <f t="shared" si="28"/>
        <v>1.2795905310301569E-3</v>
      </c>
      <c r="L150" s="23">
        <f t="shared" si="29"/>
        <v>3.8265306122448163E-3</v>
      </c>
      <c r="M150" s="23">
        <f t="shared" si="30"/>
        <v>5.1061211432749734E-3</v>
      </c>
      <c r="N150" s="27">
        <f t="shared" si="31"/>
        <v>4.3245420724627996E-2</v>
      </c>
      <c r="O150" s="20"/>
    </row>
    <row r="151" spans="1:15" ht="9.75" customHeight="1" x14ac:dyDescent="0.15">
      <c r="A151" s="1">
        <v>1</v>
      </c>
      <c r="B151" s="1">
        <v>3</v>
      </c>
      <c r="C151" s="21">
        <v>38952</v>
      </c>
      <c r="D151" s="1">
        <v>2.34</v>
      </c>
      <c r="E151" s="1">
        <v>2.3675000000000002</v>
      </c>
      <c r="F151" s="1">
        <f t="shared" si="26"/>
        <v>2.3537499999999998</v>
      </c>
      <c r="G151" s="1">
        <f t="shared" si="27"/>
        <v>2.7500000000000302E-2</v>
      </c>
      <c r="H151" s="1">
        <v>2.3344</v>
      </c>
      <c r="I151" s="1">
        <v>2.3757999999999999</v>
      </c>
      <c r="J151" s="21">
        <v>38979</v>
      </c>
      <c r="K151" s="23">
        <f t="shared" si="28"/>
        <v>1.1683483802443039E-2</v>
      </c>
      <c r="L151" s="23">
        <f t="shared" si="29"/>
        <v>5.9020848371617246E-3</v>
      </c>
      <c r="M151" s="23">
        <f t="shared" si="30"/>
        <v>1.7585568639604764E-2</v>
      </c>
      <c r="N151" s="27">
        <f t="shared" si="31"/>
        <v>7.7535847052599026E-3</v>
      </c>
      <c r="O151" s="20"/>
    </row>
    <row r="152" spans="1:15" ht="9.75" customHeight="1" x14ac:dyDescent="0.15">
      <c r="A152" s="1">
        <v>1</v>
      </c>
      <c r="B152" s="1">
        <v>3</v>
      </c>
      <c r="C152" s="21">
        <v>38952</v>
      </c>
      <c r="D152" s="1">
        <v>2.2999999999999998</v>
      </c>
      <c r="E152" s="1">
        <v>2.3275000000000001</v>
      </c>
      <c r="F152" s="1">
        <f t="shared" si="26"/>
        <v>2.3137499999999998</v>
      </c>
      <c r="G152" s="1">
        <f t="shared" si="27"/>
        <v>2.7500000000000302E-2</v>
      </c>
      <c r="H152" s="1">
        <v>2.3024</v>
      </c>
      <c r="I152" s="1">
        <v>2.3460000000000001</v>
      </c>
      <c r="J152" s="21">
        <v>38979</v>
      </c>
      <c r="K152" s="23">
        <f t="shared" si="28"/>
        <v>1.1885467314965016E-2</v>
      </c>
      <c r="L152" s="23">
        <f t="shared" si="29"/>
        <v>6.9271147061353497E-3</v>
      </c>
      <c r="M152" s="23">
        <f t="shared" si="30"/>
        <v>1.8812582021100366E-2</v>
      </c>
      <c r="N152" s="27">
        <f t="shared" si="31"/>
        <v>6.105608579947077E-2</v>
      </c>
      <c r="O152" s="20"/>
    </row>
    <row r="153" spans="1:15" ht="9.75" customHeight="1" x14ac:dyDescent="0.15">
      <c r="A153" s="1">
        <v>4</v>
      </c>
      <c r="B153" s="1">
        <v>2</v>
      </c>
      <c r="C153" s="21">
        <v>38965</v>
      </c>
      <c r="D153" s="1">
        <v>10.7</v>
      </c>
      <c r="E153" s="1">
        <v>10.705</v>
      </c>
      <c r="F153" s="1">
        <f t="shared" si="26"/>
        <v>10.702500000000001</v>
      </c>
      <c r="G153" s="1">
        <f t="shared" si="27"/>
        <v>5.0000000000007816E-3</v>
      </c>
      <c r="H153" s="1">
        <v>10.7125</v>
      </c>
      <c r="I153" s="1">
        <v>10.7525</v>
      </c>
      <c r="J153" s="21">
        <v>38979</v>
      </c>
      <c r="K153" s="23">
        <f>G153/F153</f>
        <v>4.6718056528855699E-4</v>
      </c>
      <c r="L153" s="23">
        <f>(I153-H153-G153)/AVERAGE(H153:I153)</f>
        <v>3.2611227579779517E-3</v>
      </c>
      <c r="M153" s="23">
        <f>SUM(K153:L153)</f>
        <v>3.7283033232665087E-3</v>
      </c>
      <c r="N153" s="27">
        <f>((AVERAGE(H153:I153))-F153)/F153*365/(J153-C153)</f>
        <v>7.3080388427268425E-2</v>
      </c>
      <c r="O153" s="20"/>
    </row>
    <row r="154" spans="1:15" ht="9.75" customHeight="1" x14ac:dyDescent="0.15">
      <c r="A154" s="1">
        <v>2</v>
      </c>
      <c r="B154" s="2">
        <v>2</v>
      </c>
      <c r="C154" s="21">
        <v>38975</v>
      </c>
      <c r="D154" s="1">
        <v>1.7</v>
      </c>
      <c r="E154" s="1">
        <v>1.7050000000000001</v>
      </c>
      <c r="F154" s="1">
        <f>AVERAGE(D154:E154)</f>
        <v>1.7025000000000001</v>
      </c>
      <c r="G154" s="1">
        <f>E154-D154</f>
        <v>5.0000000000001155E-3</v>
      </c>
      <c r="H154" s="1">
        <v>1.6950000000000001</v>
      </c>
      <c r="I154" s="1">
        <v>1.714</v>
      </c>
      <c r="J154" s="21">
        <v>38979</v>
      </c>
      <c r="K154" s="23">
        <f>G154/F154</f>
        <v>2.9368575624082907E-3</v>
      </c>
      <c r="L154" s="23">
        <f>(I154-H154-G154)/AVERAGE(H154:I154)</f>
        <v>8.213552361396181E-3</v>
      </c>
      <c r="M154" s="23">
        <f>SUM(K154:L154)</f>
        <v>1.1150409923804472E-2</v>
      </c>
      <c r="N154" s="27">
        <f>((AVERAGE(H154:I154))-F154)/F154*365/(J154-C154)</f>
        <v>0.10719530102788834</v>
      </c>
      <c r="O154" s="20"/>
    </row>
    <row r="155" spans="1:15" ht="9.75" customHeight="1" x14ac:dyDescent="0.15">
      <c r="A155" s="1">
        <v>2</v>
      </c>
      <c r="B155" s="2">
        <v>2</v>
      </c>
      <c r="C155" s="21">
        <v>38975</v>
      </c>
      <c r="D155" s="1">
        <v>2.2725</v>
      </c>
      <c r="E155" s="1">
        <v>2.2749999999999999</v>
      </c>
      <c r="F155" s="1">
        <f>AVERAGE(D155:E155)</f>
        <v>2.2737499999999997</v>
      </c>
      <c r="G155" s="1">
        <f>E155-D155</f>
        <v>2.4999999999999467E-3</v>
      </c>
      <c r="H155" s="1">
        <v>2.2650000000000001</v>
      </c>
      <c r="I155" s="1">
        <v>2.2850000000000001</v>
      </c>
      <c r="J155" s="21">
        <v>38979</v>
      </c>
      <c r="K155" s="23">
        <f>G155/F155</f>
        <v>1.0995052226497842E-3</v>
      </c>
      <c r="L155" s="23">
        <f>(I155-H155-G155)/AVERAGE(H155:I155)</f>
        <v>7.6923076923077222E-3</v>
      </c>
      <c r="M155" s="23">
        <f>SUM(K155:L155)</f>
        <v>8.7918129149575069E-3</v>
      </c>
      <c r="N155" s="27">
        <f>((AVERAGE(H155:I155))-F155)/F155*365/(J155-C155)</f>
        <v>5.0164925783423138E-2</v>
      </c>
      <c r="O155" s="20"/>
    </row>
    <row r="156" spans="1:15" ht="9.75" customHeight="1" x14ac:dyDescent="0.15">
      <c r="A156" s="1">
        <v>4</v>
      </c>
      <c r="B156" s="2">
        <v>2</v>
      </c>
      <c r="C156" s="21">
        <v>38975</v>
      </c>
      <c r="D156" s="1">
        <v>1.8525</v>
      </c>
      <c r="E156" s="1">
        <v>1.86</v>
      </c>
      <c r="F156" s="1">
        <f>AVERAGE(D156:E156)</f>
        <v>1.8562500000000002</v>
      </c>
      <c r="G156" s="1">
        <f>E156-D156</f>
        <v>7.5000000000000622E-3</v>
      </c>
      <c r="H156" s="1">
        <v>1.8525</v>
      </c>
      <c r="I156" s="1">
        <v>1.8625</v>
      </c>
      <c r="J156" s="21">
        <v>38979</v>
      </c>
      <c r="K156" s="23">
        <f>G156/F156</f>
        <v>4.0404040404040734E-3</v>
      </c>
      <c r="L156" s="23">
        <f>(I156-H156-G156)/AVERAGE(H156:I156)</f>
        <v>1.3458950201883967E-3</v>
      </c>
      <c r="M156" s="23">
        <f>SUM(K156:L156)</f>
        <v>5.3862990605924701E-3</v>
      </c>
      <c r="N156" s="27">
        <f>((AVERAGE(H156:I156))-F156)/F156*365/(J156-C156)</f>
        <v>6.1447811447799212E-2</v>
      </c>
      <c r="O156" s="20"/>
    </row>
    <row r="157" spans="1:15" ht="9.75" customHeight="1" x14ac:dyDescent="0.15">
      <c r="A157" s="1">
        <v>2</v>
      </c>
      <c r="B157" s="1">
        <v>2</v>
      </c>
      <c r="C157" s="21">
        <v>38975</v>
      </c>
      <c r="D157" s="1">
        <v>1.7</v>
      </c>
      <c r="E157" s="1">
        <v>1.7050000000000001</v>
      </c>
      <c r="F157" s="1">
        <f t="shared" ref="F157:F165" si="32">AVERAGE(D157:E157)</f>
        <v>1.7025000000000001</v>
      </c>
      <c r="G157" s="1">
        <f t="shared" ref="G157:G165" si="33">E157-D157</f>
        <v>5.0000000000001155E-3</v>
      </c>
      <c r="H157" s="1">
        <v>1.6950000000000001</v>
      </c>
      <c r="I157" s="1">
        <v>1.714</v>
      </c>
      <c r="J157" s="21">
        <v>38979</v>
      </c>
      <c r="K157" s="23">
        <f t="shared" ref="K157:K162" si="34">G157/F157</f>
        <v>2.9368575624082907E-3</v>
      </c>
      <c r="L157" s="23">
        <f t="shared" ref="L157:L162" si="35">(I157-H157-G157)/AVERAGE(H157:I157)</f>
        <v>8.213552361396181E-3</v>
      </c>
      <c r="M157" s="23">
        <f t="shared" ref="M157:M162" si="36">SUM(K157:L157)</f>
        <v>1.1150409923804472E-2</v>
      </c>
      <c r="N157" s="27">
        <f>((AVERAGE(H157:I157))-F157)/F157*365/(J157-C157)</f>
        <v>0.10719530102788834</v>
      </c>
      <c r="O157" s="2"/>
    </row>
    <row r="158" spans="1:15" ht="9.75" customHeight="1" x14ac:dyDescent="0.15">
      <c r="A158" s="1">
        <v>2</v>
      </c>
      <c r="B158" s="1">
        <v>2</v>
      </c>
      <c r="C158" s="21">
        <v>38975</v>
      </c>
      <c r="D158" s="1">
        <v>2.2725</v>
      </c>
      <c r="E158" s="1">
        <v>2.2749999999999999</v>
      </c>
      <c r="F158" s="1">
        <f t="shared" si="32"/>
        <v>2.2737499999999997</v>
      </c>
      <c r="G158" s="1">
        <f t="shared" si="33"/>
        <v>2.4999999999999467E-3</v>
      </c>
      <c r="H158" s="1">
        <v>2.2650000000000001</v>
      </c>
      <c r="I158" s="1">
        <v>2.2850000000000001</v>
      </c>
      <c r="J158" s="21">
        <v>38979</v>
      </c>
      <c r="K158" s="23">
        <f t="shared" si="34"/>
        <v>1.0995052226497842E-3</v>
      </c>
      <c r="L158" s="23">
        <f t="shared" si="35"/>
        <v>7.6923076923077222E-3</v>
      </c>
      <c r="M158" s="23">
        <f t="shared" si="36"/>
        <v>8.7918129149575069E-3</v>
      </c>
      <c r="N158" s="27">
        <f t="shared" ref="N158:N164" si="37">((AVERAGE(H158:I158))-F158)/F158*365/(J158-C158)</f>
        <v>5.0164925783423138E-2</v>
      </c>
      <c r="O158" s="2"/>
    </row>
    <row r="159" spans="1:15" ht="9.75" customHeight="1" x14ac:dyDescent="0.15">
      <c r="A159" s="1">
        <v>4</v>
      </c>
      <c r="B159" s="1">
        <v>2</v>
      </c>
      <c r="C159" s="21">
        <v>38975</v>
      </c>
      <c r="D159" s="1">
        <v>1.8525</v>
      </c>
      <c r="E159" s="1">
        <v>1.86</v>
      </c>
      <c r="F159" s="1">
        <f t="shared" si="32"/>
        <v>1.8562500000000002</v>
      </c>
      <c r="G159" s="1">
        <f t="shared" si="33"/>
        <v>7.5000000000000622E-3</v>
      </c>
      <c r="H159" s="1">
        <v>1.8525</v>
      </c>
      <c r="I159" s="1">
        <v>1.8625</v>
      </c>
      <c r="J159" s="21">
        <v>38979</v>
      </c>
      <c r="K159" s="23">
        <f t="shared" si="34"/>
        <v>4.0404040404040734E-3</v>
      </c>
      <c r="L159" s="23">
        <f t="shared" si="35"/>
        <v>1.3458950201883967E-3</v>
      </c>
      <c r="M159" s="23">
        <f t="shared" si="36"/>
        <v>5.3862990605924701E-3</v>
      </c>
      <c r="N159" s="27">
        <f t="shared" si="37"/>
        <v>6.1447811447799212E-2</v>
      </c>
      <c r="O159" s="2"/>
    </row>
    <row r="160" spans="1:15" ht="9.75" customHeight="1" x14ac:dyDescent="0.15">
      <c r="A160" s="1">
        <v>4</v>
      </c>
      <c r="B160" s="1">
        <v>2</v>
      </c>
      <c r="C160" s="21">
        <v>39001</v>
      </c>
      <c r="D160" s="1">
        <v>16.02</v>
      </c>
      <c r="E160" s="1">
        <v>16.03</v>
      </c>
      <c r="F160" s="1">
        <f t="shared" si="32"/>
        <v>16.024999999999999</v>
      </c>
      <c r="G160" s="1">
        <f t="shared" si="33"/>
        <v>1.0000000000001563E-2</v>
      </c>
      <c r="H160" s="1">
        <v>16.1675</v>
      </c>
      <c r="I160" s="1">
        <v>16.182500000000001</v>
      </c>
      <c r="J160" s="21">
        <v>39070</v>
      </c>
      <c r="K160" s="23">
        <f t="shared" si="34"/>
        <v>6.2402496099853752E-4</v>
      </c>
      <c r="L160" s="23">
        <f t="shared" si="35"/>
        <v>3.0911901081910387E-4</v>
      </c>
      <c r="M160" s="23">
        <f t="shared" si="36"/>
        <v>9.3314397181764133E-4</v>
      </c>
      <c r="N160" s="27">
        <f t="shared" si="37"/>
        <v>4.951502407922475E-2</v>
      </c>
      <c r="O160" s="2"/>
    </row>
    <row r="161" spans="1:15" ht="9.75" customHeight="1" x14ac:dyDescent="0.15">
      <c r="A161" s="1">
        <v>4</v>
      </c>
      <c r="B161" s="1">
        <v>2</v>
      </c>
      <c r="C161" s="21">
        <v>39022</v>
      </c>
      <c r="D161" s="1">
        <v>6.6550000000000002</v>
      </c>
      <c r="E161" s="1">
        <v>6.67</v>
      </c>
      <c r="F161" s="1">
        <f t="shared" si="32"/>
        <v>6.6624999999999996</v>
      </c>
      <c r="G161" s="1">
        <f t="shared" si="33"/>
        <v>1.499999999999968E-2</v>
      </c>
      <c r="H161" s="1">
        <v>6.6950000000000003</v>
      </c>
      <c r="I161" s="1">
        <v>6.72</v>
      </c>
      <c r="J161" s="21">
        <v>39070</v>
      </c>
      <c r="K161" s="23">
        <f t="shared" si="34"/>
        <v>2.2514071294558622E-3</v>
      </c>
      <c r="L161" s="23">
        <f t="shared" si="35"/>
        <v>1.4908684308609448E-3</v>
      </c>
      <c r="M161" s="23">
        <f t="shared" si="36"/>
        <v>3.742275560316807E-3</v>
      </c>
      <c r="N161" s="27">
        <f t="shared" si="37"/>
        <v>5.1360225140712867E-2</v>
      </c>
      <c r="O161" s="2"/>
    </row>
    <row r="162" spans="1:15" ht="9.75" customHeight="1" x14ac:dyDescent="0.15">
      <c r="A162" s="1">
        <v>4</v>
      </c>
      <c r="B162" s="1">
        <v>1</v>
      </c>
      <c r="C162" s="21">
        <v>39022</v>
      </c>
      <c r="D162" s="1">
        <v>7.11</v>
      </c>
      <c r="E162" s="1">
        <v>7.1150000000000002</v>
      </c>
      <c r="F162" s="1">
        <f t="shared" si="32"/>
        <v>7.1125000000000007</v>
      </c>
      <c r="G162" s="1">
        <f t="shared" si="33"/>
        <v>4.9999999999998934E-3</v>
      </c>
      <c r="H162" s="1">
        <v>7.1524999999999999</v>
      </c>
      <c r="I162" s="1">
        <v>7.1675000000000004</v>
      </c>
      <c r="J162" s="21">
        <v>39070</v>
      </c>
      <c r="K162" s="23">
        <f t="shared" si="34"/>
        <v>7.0298769771527496E-4</v>
      </c>
      <c r="L162" s="23">
        <f t="shared" si="35"/>
        <v>1.3966480446928316E-3</v>
      </c>
      <c r="M162" s="23">
        <f t="shared" si="36"/>
        <v>2.0996357424081066E-3</v>
      </c>
      <c r="N162" s="27">
        <f t="shared" si="37"/>
        <v>5.0783538371411224E-2</v>
      </c>
      <c r="O162" s="60"/>
    </row>
    <row r="163" spans="1:15" ht="9.75" customHeight="1" x14ac:dyDescent="0.15">
      <c r="A163" s="1">
        <v>4</v>
      </c>
      <c r="B163" s="1">
        <v>1</v>
      </c>
      <c r="C163" s="21">
        <v>39029</v>
      </c>
      <c r="D163" s="1">
        <v>3.9925000000000002</v>
      </c>
      <c r="E163" s="1">
        <v>3.9950000000000001</v>
      </c>
      <c r="F163" s="1">
        <f t="shared" si="32"/>
        <v>3.9937500000000004</v>
      </c>
      <c r="G163" s="1">
        <f t="shared" si="33"/>
        <v>2.4999999999999467E-3</v>
      </c>
      <c r="H163" s="1">
        <v>4.0125000000000002</v>
      </c>
      <c r="I163" s="1">
        <v>4.0225</v>
      </c>
      <c r="J163" s="21">
        <v>39070</v>
      </c>
      <c r="K163" s="23">
        <f>G163/F163</f>
        <v>6.2597809076680977E-4</v>
      </c>
      <c r="L163" s="23">
        <f>(I163-H163-G163)/AVERAGE(H163:I163)</f>
        <v>1.866832607342835E-3</v>
      </c>
      <c r="M163" s="23">
        <f>SUM(K163:L163)</f>
        <v>2.4928106981096446E-3</v>
      </c>
      <c r="N163" s="27">
        <f t="shared" si="37"/>
        <v>5.2940951944730079E-2</v>
      </c>
      <c r="O163" s="60"/>
    </row>
    <row r="164" spans="1:15" ht="9.75" customHeight="1" x14ac:dyDescent="0.15">
      <c r="A164" s="1">
        <v>4</v>
      </c>
      <c r="B164" s="1">
        <v>2</v>
      </c>
      <c r="C164" s="21">
        <v>39030</v>
      </c>
      <c r="D164" s="1">
        <v>4.3674999999999997</v>
      </c>
      <c r="E164" s="1">
        <v>4.3775000000000004</v>
      </c>
      <c r="F164" s="1">
        <f t="shared" si="32"/>
        <v>4.3725000000000005</v>
      </c>
      <c r="G164" s="1">
        <f t="shared" si="33"/>
        <v>1.0000000000000675E-2</v>
      </c>
      <c r="H164" s="1">
        <v>4.3849999999999998</v>
      </c>
      <c r="I164" s="1">
        <v>4.41</v>
      </c>
      <c r="J164" s="21">
        <v>39070</v>
      </c>
      <c r="K164" s="23">
        <f>G164/F164</f>
        <v>2.2870211549458372E-3</v>
      </c>
      <c r="L164" s="23">
        <f>(I164-H164-G164)/AVERAGE(H164:I164)</f>
        <v>3.4110289937463742E-3</v>
      </c>
      <c r="M164" s="23">
        <f>SUM(K164:L164)</f>
        <v>5.698050148692211E-3</v>
      </c>
      <c r="N164" s="27">
        <f t="shared" si="37"/>
        <v>5.2172670097197282E-2</v>
      </c>
      <c r="O164" s="2"/>
    </row>
    <row r="165" spans="1:15" ht="9.75" customHeight="1" x14ac:dyDescent="0.15">
      <c r="A165" s="1">
        <v>4</v>
      </c>
      <c r="B165" s="1">
        <v>2</v>
      </c>
      <c r="C165" s="21">
        <v>39042</v>
      </c>
      <c r="D165" s="1">
        <v>6.08</v>
      </c>
      <c r="E165" s="1">
        <v>6.085</v>
      </c>
      <c r="F165" s="1">
        <f t="shared" si="32"/>
        <v>6.0824999999999996</v>
      </c>
      <c r="G165" s="1">
        <f t="shared" si="33"/>
        <v>4.9999999999998934E-3</v>
      </c>
      <c r="H165" s="1">
        <v>6.0875000000000004</v>
      </c>
      <c r="I165" s="1">
        <v>6.1224999999999996</v>
      </c>
      <c r="J165" s="21">
        <v>39070</v>
      </c>
      <c r="K165" s="23">
        <f>G165/F165</f>
        <v>8.2203041512534216E-4</v>
      </c>
      <c r="L165" s="23">
        <f>(I165-H165-G165)/AVERAGE(H165:I165)</f>
        <v>4.9140049140048089E-3</v>
      </c>
      <c r="M165" s="23">
        <f>SUM(K165:L165)</f>
        <v>5.7360353291301507E-3</v>
      </c>
      <c r="N165" s="27">
        <f>((AVERAGE(H165:I165))-F165)/F165*365/(J165-C165)</f>
        <v>4.8220891315837663E-2</v>
      </c>
      <c r="O165" s="2"/>
    </row>
    <row r="166" spans="1:15" ht="9.75" customHeight="1" x14ac:dyDescent="0.15">
      <c r="A166" s="1">
        <v>2</v>
      </c>
      <c r="B166" s="1">
        <v>2</v>
      </c>
      <c r="C166" s="21">
        <v>39043</v>
      </c>
      <c r="D166" s="1">
        <v>12.56</v>
      </c>
      <c r="E166" s="1">
        <v>12.61</v>
      </c>
      <c r="F166" s="1">
        <f>AVERAGE(D166:E166)</f>
        <v>12.585000000000001</v>
      </c>
      <c r="G166" s="1">
        <f>E166-D166</f>
        <v>4.9999999999998934E-2</v>
      </c>
      <c r="H166" s="1">
        <v>12.577999999999999</v>
      </c>
      <c r="I166" s="1">
        <v>12.704000000000001</v>
      </c>
      <c r="J166" s="21">
        <v>39070</v>
      </c>
      <c r="K166" s="23">
        <f>G166/F166</f>
        <v>3.9729837107667009E-3</v>
      </c>
      <c r="L166" s="23">
        <f>(I166-H166-G166)/AVERAGE(H166:I166)</f>
        <v>6.0121825804922303E-3</v>
      </c>
      <c r="M166" s="23">
        <f>SUM(K166:L166)</f>
        <v>9.9851662912589303E-3</v>
      </c>
      <c r="N166" s="27">
        <f>((AVERAGE(H166:I166))-F166)/F166*365/(J166-C166)</f>
        <v>6.0153916331905095E-2</v>
      </c>
      <c r="O166" s="2"/>
    </row>
    <row r="167" spans="1:15" ht="9.75" customHeight="1" x14ac:dyDescent="0.15">
      <c r="A167" s="25">
        <v>4</v>
      </c>
      <c r="B167" s="1">
        <v>2</v>
      </c>
      <c r="C167" s="29">
        <v>38975</v>
      </c>
      <c r="D167" s="25">
        <v>2.9725000000000001</v>
      </c>
      <c r="E167" s="25">
        <v>2.98</v>
      </c>
      <c r="F167" s="25">
        <v>2.9762499999999998</v>
      </c>
      <c r="G167" s="25">
        <v>7.4999999999998401E-3</v>
      </c>
      <c r="H167" s="25">
        <v>2.9624999999999999</v>
      </c>
      <c r="I167" s="25">
        <v>2.9975000000000001</v>
      </c>
      <c r="J167" s="26">
        <v>38979</v>
      </c>
      <c r="K167" s="28">
        <v>2.5199496010079258E-3</v>
      </c>
      <c r="L167" s="28">
        <v>9.2281879194631884E-3</v>
      </c>
      <c r="M167" s="28">
        <v>1.1748137520471115E-2</v>
      </c>
      <c r="N167" s="28"/>
      <c r="O167" s="20"/>
    </row>
    <row r="168" spans="1:15" ht="9.75" customHeight="1" x14ac:dyDescent="0.15">
      <c r="A168" s="25">
        <v>4</v>
      </c>
      <c r="B168" s="1">
        <v>2</v>
      </c>
      <c r="C168" s="29">
        <v>38975</v>
      </c>
      <c r="D168" s="25">
        <v>2.3450000000000002</v>
      </c>
      <c r="E168" s="25">
        <v>2.355</v>
      </c>
      <c r="F168" s="25">
        <v>2.35</v>
      </c>
      <c r="G168" s="25">
        <v>9.9999999999997868E-3</v>
      </c>
      <c r="H168" s="25">
        <v>2.3475000000000001</v>
      </c>
      <c r="I168" s="25">
        <v>2.3624999999999998</v>
      </c>
      <c r="J168" s="26">
        <v>38979</v>
      </c>
      <c r="K168" s="28">
        <v>4.2553191489360792E-3</v>
      </c>
      <c r="L168" s="28">
        <v>2.1231422505307404E-3</v>
      </c>
      <c r="M168" s="28">
        <v>6.3784613994668192E-3</v>
      </c>
      <c r="N168" s="28"/>
      <c r="O168" s="20"/>
    </row>
    <row r="169" spans="1:15" ht="9.75" customHeight="1" x14ac:dyDescent="0.15">
      <c r="A169" s="25">
        <v>4</v>
      </c>
      <c r="B169" s="1">
        <v>2</v>
      </c>
      <c r="C169" s="29">
        <v>38981</v>
      </c>
      <c r="D169" s="25">
        <v>7.69</v>
      </c>
      <c r="E169" s="25">
        <v>7.7</v>
      </c>
      <c r="F169" s="25">
        <v>7.6950000000000003</v>
      </c>
      <c r="G169" s="25">
        <v>9.9999999999997868E-3</v>
      </c>
      <c r="H169" s="25">
        <v>7.7824999999999998</v>
      </c>
      <c r="I169" s="25">
        <v>7.7925000000000004</v>
      </c>
      <c r="J169" s="26">
        <v>39070</v>
      </c>
      <c r="K169" s="28">
        <v>1.2995451591942542E-3</v>
      </c>
      <c r="L169" s="28">
        <v>1.1405180349279298E-16</v>
      </c>
      <c r="M169" s="28">
        <v>1.2995451591943682E-3</v>
      </c>
      <c r="N169" s="28">
        <f t="shared" ref="N169:N205" si="38">((AVERAGE(H169:I169))-F169)/F169*365/(J169-C169)</f>
        <v>4.9298756671119819E-2</v>
      </c>
      <c r="O169" s="20"/>
    </row>
    <row r="170" spans="1:15" ht="9.75" customHeight="1" x14ac:dyDescent="0.15">
      <c r="A170" s="25">
        <v>4</v>
      </c>
      <c r="B170" s="1">
        <v>2</v>
      </c>
      <c r="C170" s="29">
        <v>39001</v>
      </c>
      <c r="D170" s="25">
        <v>0.59750000000000003</v>
      </c>
      <c r="E170" s="25">
        <v>0.6</v>
      </c>
      <c r="F170" s="25">
        <v>0.59875</v>
      </c>
      <c r="G170" s="25">
        <v>2.4999999999999467E-3</v>
      </c>
      <c r="H170" s="25">
        <v>0.60250000000000004</v>
      </c>
      <c r="I170" s="25">
        <v>0.60750000000000004</v>
      </c>
      <c r="J170" s="26">
        <v>39070</v>
      </c>
      <c r="K170" s="28">
        <v>4.175365344467552E-3</v>
      </c>
      <c r="L170" s="28">
        <v>4.1322314049587732E-3</v>
      </c>
      <c r="M170" s="28">
        <v>8.3075967494263252E-3</v>
      </c>
      <c r="N170" s="28">
        <f t="shared" si="38"/>
        <v>5.5217693867053753E-2</v>
      </c>
      <c r="O170" s="20"/>
    </row>
    <row r="171" spans="1:15" ht="9.75" customHeight="1" x14ac:dyDescent="0.15">
      <c r="A171" s="25">
        <v>4</v>
      </c>
      <c r="B171" s="1">
        <v>2</v>
      </c>
      <c r="C171" s="29">
        <v>39022</v>
      </c>
      <c r="D171" s="25">
        <v>2.5099999999999998</v>
      </c>
      <c r="E171" s="25">
        <v>2.52</v>
      </c>
      <c r="F171" s="25">
        <v>2.5150000000000001</v>
      </c>
      <c r="G171" s="25">
        <v>5.0000000000000001E-3</v>
      </c>
      <c r="H171" s="25">
        <v>2.5225</v>
      </c>
      <c r="I171" s="25">
        <v>2.5375000000000001</v>
      </c>
      <c r="J171" s="26">
        <v>39070</v>
      </c>
      <c r="K171" s="28">
        <v>1.988071570576541E-3</v>
      </c>
      <c r="L171" s="28">
        <v>3.9525691699605226E-3</v>
      </c>
      <c r="M171" s="28">
        <v>5.9406407405370636E-3</v>
      </c>
      <c r="N171" s="28">
        <f t="shared" si="38"/>
        <v>4.5352882703777714E-2</v>
      </c>
      <c r="O171" s="20"/>
    </row>
    <row r="172" spans="1:15" ht="9.75" customHeight="1" x14ac:dyDescent="0.15">
      <c r="A172" s="25">
        <v>4</v>
      </c>
      <c r="B172" s="1">
        <v>2</v>
      </c>
      <c r="C172" s="29">
        <v>39029</v>
      </c>
      <c r="D172" s="25">
        <v>3.73</v>
      </c>
      <c r="E172" s="25">
        <v>3.7475000000000001</v>
      </c>
      <c r="F172" s="25">
        <v>3.73875</v>
      </c>
      <c r="G172" s="25">
        <v>1.7500000000000071E-2</v>
      </c>
      <c r="H172" s="25">
        <v>3.75</v>
      </c>
      <c r="I172" s="25">
        <v>3.7749999999999999</v>
      </c>
      <c r="J172" s="26">
        <v>39070</v>
      </c>
      <c r="K172" s="28">
        <v>4.680708793045823E-3</v>
      </c>
      <c r="L172" s="28">
        <v>1.993355481727532E-3</v>
      </c>
      <c r="M172" s="28">
        <v>6.6740642747733555E-3</v>
      </c>
      <c r="N172" s="28">
        <f t="shared" si="38"/>
        <v>5.6551769128524165E-2</v>
      </c>
      <c r="O172" s="20"/>
    </row>
    <row r="173" spans="1:15" ht="9.75" customHeight="1" x14ac:dyDescent="0.15">
      <c r="A173" s="25">
        <v>2</v>
      </c>
      <c r="B173" s="1">
        <v>2</v>
      </c>
      <c r="C173" s="29">
        <v>39029</v>
      </c>
      <c r="D173" s="25">
        <v>1.1174999999999999</v>
      </c>
      <c r="E173" s="25">
        <v>1.1200000000000001</v>
      </c>
      <c r="F173" s="25">
        <v>1.1187499999999999</v>
      </c>
      <c r="G173" s="25">
        <v>2.5000000000001688E-3</v>
      </c>
      <c r="H173" s="25">
        <v>1.137</v>
      </c>
      <c r="I173" s="25">
        <v>1.147</v>
      </c>
      <c r="J173" s="26">
        <v>39161</v>
      </c>
      <c r="K173" s="28">
        <v>2.2346368715085311E-3</v>
      </c>
      <c r="L173" s="28">
        <v>6.5674255691767431E-3</v>
      </c>
      <c r="M173" s="28">
        <v>8.8020624406852741E-3</v>
      </c>
      <c r="N173" s="28">
        <f t="shared" si="38"/>
        <v>5.7465718638902985E-2</v>
      </c>
      <c r="O173" s="20"/>
    </row>
    <row r="174" spans="1:15" ht="9.75" customHeight="1" x14ac:dyDescent="0.15">
      <c r="A174" s="25">
        <v>4</v>
      </c>
      <c r="B174" s="1">
        <v>2</v>
      </c>
      <c r="C174" s="29">
        <v>39029</v>
      </c>
      <c r="D174" s="25">
        <v>21.25</v>
      </c>
      <c r="E174" s="25">
        <v>21.39</v>
      </c>
      <c r="F174" s="25">
        <v>21.32</v>
      </c>
      <c r="G174" s="25">
        <v>0.14000000000000057</v>
      </c>
      <c r="H174" s="25">
        <v>21.372499999999999</v>
      </c>
      <c r="I174" s="25">
        <v>21.512499999999999</v>
      </c>
      <c r="J174" s="26">
        <v>39070</v>
      </c>
      <c r="K174" s="28">
        <v>6.5666041275797638E-3</v>
      </c>
      <c r="L174" s="28">
        <v>0</v>
      </c>
      <c r="M174" s="28">
        <v>6.5666041275797638E-3</v>
      </c>
      <c r="N174" s="28">
        <f t="shared" si="38"/>
        <v>5.1151443737701384E-2</v>
      </c>
      <c r="O174" s="20"/>
    </row>
    <row r="175" spans="1:15" ht="9.75" customHeight="1" x14ac:dyDescent="0.15">
      <c r="A175" s="25">
        <v>4</v>
      </c>
      <c r="B175" s="1">
        <v>2</v>
      </c>
      <c r="C175" s="29">
        <v>39035</v>
      </c>
      <c r="D175" s="25">
        <v>5.3775000000000004</v>
      </c>
      <c r="E175" s="25">
        <v>5.3825000000000003</v>
      </c>
      <c r="F175" s="25">
        <v>5.38</v>
      </c>
      <c r="G175" s="25">
        <v>4.9999999999998934E-3</v>
      </c>
      <c r="H175" s="25">
        <v>5.3849999999999998</v>
      </c>
      <c r="I175" s="25">
        <v>5.4275000000000002</v>
      </c>
      <c r="J175" s="26">
        <v>39070</v>
      </c>
      <c r="K175" s="28">
        <v>9.2936802973975696E-4</v>
      </c>
      <c r="L175" s="28">
        <v>6.9364161849711971E-3</v>
      </c>
      <c r="M175" s="28">
        <v>7.8657842147109545E-3</v>
      </c>
      <c r="N175" s="28">
        <f t="shared" si="38"/>
        <v>5.0882899628252994E-2</v>
      </c>
      <c r="O175" s="20"/>
    </row>
    <row r="176" spans="1:15" ht="9.75" customHeight="1" x14ac:dyDescent="0.15">
      <c r="A176" s="25">
        <v>4</v>
      </c>
      <c r="B176" s="1">
        <v>2</v>
      </c>
      <c r="C176" s="29">
        <v>39043</v>
      </c>
      <c r="D176" s="25">
        <v>4.2149999999999999</v>
      </c>
      <c r="E176" s="25">
        <v>4.22</v>
      </c>
      <c r="F176" s="25">
        <v>4.2175000000000002</v>
      </c>
      <c r="G176" s="25">
        <v>4.9999999999998934E-3</v>
      </c>
      <c r="H176" s="25">
        <v>4.2225000000000001</v>
      </c>
      <c r="I176" s="25">
        <v>4.2424999999999997</v>
      </c>
      <c r="J176" s="26">
        <v>39070</v>
      </c>
      <c r="K176" s="28">
        <v>1.1855364552459738E-3</v>
      </c>
      <c r="L176" s="28">
        <v>3.5440047253395583E-3</v>
      </c>
      <c r="M176" s="28">
        <v>4.7295411805855321E-3</v>
      </c>
      <c r="N176" s="28">
        <f t="shared" si="38"/>
        <v>4.8080089573864483E-2</v>
      </c>
      <c r="O176" s="20"/>
    </row>
    <row r="177" spans="1:15" ht="9.75" customHeight="1" x14ac:dyDescent="0.15">
      <c r="A177" s="1">
        <v>4</v>
      </c>
      <c r="B177" s="1">
        <v>2</v>
      </c>
      <c r="C177" s="21">
        <v>39064</v>
      </c>
      <c r="D177" s="1">
        <v>2.7675000000000001</v>
      </c>
      <c r="E177" s="1">
        <v>2.77</v>
      </c>
      <c r="F177" s="1">
        <f t="shared" ref="F177:F182" si="39">AVERAGE(D177:E177)</f>
        <v>2.7687499999999998</v>
      </c>
      <c r="G177" s="1">
        <f t="shared" ref="G177:G182" si="40">E177-D177</f>
        <v>2.4999999999999467E-3</v>
      </c>
      <c r="H177" s="1">
        <v>2.7625000000000002</v>
      </c>
      <c r="I177" s="1">
        <v>2.7825000000000002</v>
      </c>
      <c r="J177" s="21">
        <v>39070</v>
      </c>
      <c r="K177" s="23">
        <f t="shared" ref="K177:K183" si="41">G177/F177</f>
        <v>9.0293453724603053E-4</v>
      </c>
      <c r="L177" s="23">
        <f t="shared" ref="L177:L183" si="42">(I177-H177-G177)/AVERAGE(H177:I177)</f>
        <v>6.3119927862939846E-3</v>
      </c>
      <c r="M177" s="23">
        <f t="shared" ref="M177:M183" si="43">SUM(K177:L177)</f>
        <v>7.2149273235400154E-3</v>
      </c>
      <c r="N177" s="28">
        <f>((AVERAGE(H177:I177))-F177)/F177*365/(J177-C177)</f>
        <v>8.239277652370515E-2</v>
      </c>
      <c r="O177" s="2"/>
    </row>
    <row r="178" spans="1:15" ht="9.75" customHeight="1" x14ac:dyDescent="0.15">
      <c r="A178" s="1">
        <v>2</v>
      </c>
      <c r="B178" s="1">
        <v>2</v>
      </c>
      <c r="C178" s="21">
        <v>39070</v>
      </c>
      <c r="D178" s="1">
        <v>6.18</v>
      </c>
      <c r="E178" s="1">
        <v>6.19</v>
      </c>
      <c r="F178" s="1">
        <f t="shared" si="39"/>
        <v>6.1850000000000005</v>
      </c>
      <c r="G178" s="1">
        <f t="shared" si="40"/>
        <v>1.0000000000000675E-2</v>
      </c>
      <c r="H178" s="1">
        <v>6.1619999999999999</v>
      </c>
      <c r="I178" s="1">
        <v>6.2089999999999996</v>
      </c>
      <c r="J178" s="21">
        <v>39070</v>
      </c>
      <c r="K178" s="23">
        <f t="shared" si="41"/>
        <v>1.6168148746969562E-3</v>
      </c>
      <c r="L178" s="23">
        <f t="shared" si="42"/>
        <v>5.9817314687574223E-3</v>
      </c>
      <c r="M178" s="23">
        <f t="shared" si="43"/>
        <v>7.5985463434543789E-3</v>
      </c>
      <c r="N178" s="28"/>
      <c r="O178" s="2"/>
    </row>
    <row r="179" spans="1:15" ht="9.75" customHeight="1" x14ac:dyDescent="0.15">
      <c r="A179" s="1">
        <v>1</v>
      </c>
      <c r="B179" s="1">
        <v>2</v>
      </c>
      <c r="C179" s="21">
        <v>39099</v>
      </c>
      <c r="D179" s="1">
        <v>1593</v>
      </c>
      <c r="E179" s="1">
        <v>1595</v>
      </c>
      <c r="F179" s="1">
        <f t="shared" si="39"/>
        <v>1594</v>
      </c>
      <c r="G179" s="1">
        <f t="shared" si="40"/>
        <v>2</v>
      </c>
      <c r="H179" s="1">
        <v>1597.1</v>
      </c>
      <c r="I179" s="1">
        <v>1609.7</v>
      </c>
      <c r="J179" s="21">
        <v>39161</v>
      </c>
      <c r="K179" s="23">
        <f t="shared" si="41"/>
        <v>1.2547051442910915E-3</v>
      </c>
      <c r="L179" s="23">
        <f t="shared" si="42"/>
        <v>6.6109517275789792E-3</v>
      </c>
      <c r="M179" s="23">
        <f t="shared" si="43"/>
        <v>7.8656568718700713E-3</v>
      </c>
      <c r="N179" s="28">
        <f t="shared" si="38"/>
        <v>3.4716881855344973E-2</v>
      </c>
      <c r="O179" s="2"/>
    </row>
    <row r="180" spans="1:15" ht="9.75" customHeight="1" x14ac:dyDescent="0.15">
      <c r="A180" s="1">
        <v>4</v>
      </c>
      <c r="B180" s="1">
        <v>2</v>
      </c>
      <c r="C180" s="21">
        <v>39113</v>
      </c>
      <c r="D180" s="1">
        <v>2.27</v>
      </c>
      <c r="E180" s="1">
        <v>2.2799999999999998</v>
      </c>
      <c r="F180" s="1">
        <f t="shared" si="39"/>
        <v>2.2749999999999999</v>
      </c>
      <c r="G180" s="1">
        <f t="shared" si="40"/>
        <v>9.9999999999997868E-3</v>
      </c>
      <c r="H180" s="1">
        <v>2.2825000000000002</v>
      </c>
      <c r="I180" s="1">
        <v>2.2974999999999999</v>
      </c>
      <c r="J180" s="21">
        <v>39161</v>
      </c>
      <c r="K180" s="23">
        <f t="shared" si="41"/>
        <v>4.3956043956043019E-3</v>
      </c>
      <c r="L180" s="23">
        <f t="shared" si="42"/>
        <v>2.1834061135370714E-3</v>
      </c>
      <c r="M180" s="23">
        <f t="shared" si="43"/>
        <v>6.5790105091413729E-3</v>
      </c>
      <c r="N180" s="28">
        <f t="shared" si="38"/>
        <v>5.0137362637363049E-2</v>
      </c>
      <c r="O180" s="2"/>
    </row>
    <row r="181" spans="1:15" ht="9.75" customHeight="1" x14ac:dyDescent="0.15">
      <c r="A181" s="1">
        <v>4</v>
      </c>
      <c r="B181" s="1">
        <v>2</v>
      </c>
      <c r="C181" s="21">
        <v>39114</v>
      </c>
      <c r="D181" s="1">
        <v>4.4325000000000001</v>
      </c>
      <c r="E181" s="1">
        <v>4.4375</v>
      </c>
      <c r="F181" s="1">
        <f t="shared" si="39"/>
        <v>4.4350000000000005</v>
      </c>
      <c r="G181" s="1">
        <f t="shared" si="40"/>
        <v>4.9999999999998934E-3</v>
      </c>
      <c r="H181" s="1">
        <v>4.4550000000000001</v>
      </c>
      <c r="I181" s="1">
        <v>4.4800000000000004</v>
      </c>
      <c r="J181" s="21">
        <v>39161</v>
      </c>
      <c r="K181" s="23">
        <f t="shared" si="41"/>
        <v>1.1273957158962555E-3</v>
      </c>
      <c r="L181" s="23">
        <f t="shared" si="42"/>
        <v>4.4767767207611548E-3</v>
      </c>
      <c r="M181" s="23">
        <f t="shared" si="43"/>
        <v>5.60417243665741E-3</v>
      </c>
      <c r="N181" s="28">
        <f t="shared" si="38"/>
        <v>5.6909496509870275E-2</v>
      </c>
      <c r="O181" s="2"/>
    </row>
    <row r="182" spans="1:15" ht="9.75" customHeight="1" x14ac:dyDescent="0.15">
      <c r="A182" s="1">
        <v>4</v>
      </c>
      <c r="B182" s="1">
        <v>2</v>
      </c>
      <c r="C182" s="21">
        <v>39114</v>
      </c>
      <c r="D182" s="1">
        <v>20.45</v>
      </c>
      <c r="E182" s="1">
        <v>20.73</v>
      </c>
      <c r="F182" s="1">
        <f t="shared" si="39"/>
        <v>20.59</v>
      </c>
      <c r="G182" s="1">
        <f t="shared" si="40"/>
        <v>0.28000000000000114</v>
      </c>
      <c r="H182" s="1">
        <v>20.6</v>
      </c>
      <c r="I182" s="1">
        <v>20.88</v>
      </c>
      <c r="J182" s="21">
        <v>39161</v>
      </c>
      <c r="K182" s="23">
        <f t="shared" si="41"/>
        <v>1.3598834385624144E-2</v>
      </c>
      <c r="L182" s="23">
        <f t="shared" si="42"/>
        <v>-1.7129767014467215E-16</v>
      </c>
      <c r="M182" s="23">
        <f t="shared" si="43"/>
        <v>1.3598834385623973E-2</v>
      </c>
      <c r="N182" s="28">
        <f t="shared" si="38"/>
        <v>5.6575697766939929E-2</v>
      </c>
      <c r="O182" s="2"/>
    </row>
    <row r="183" spans="1:15" ht="9.75" customHeight="1" x14ac:dyDescent="0.15">
      <c r="A183" s="1">
        <v>4</v>
      </c>
      <c r="B183" s="1">
        <v>2</v>
      </c>
      <c r="C183" s="21">
        <v>39126</v>
      </c>
      <c r="D183" s="1">
        <v>6</v>
      </c>
      <c r="E183" s="1">
        <v>6.0350000000000001</v>
      </c>
      <c r="F183" s="1">
        <f>AVERAGE(D183:E183)</f>
        <v>6.0175000000000001</v>
      </c>
      <c r="G183" s="1">
        <f>E183-D183</f>
        <v>3.5000000000000142E-2</v>
      </c>
      <c r="H183" s="1">
        <v>6.03</v>
      </c>
      <c r="I183" s="1">
        <v>6.07</v>
      </c>
      <c r="J183" s="21">
        <v>39161</v>
      </c>
      <c r="K183" s="23">
        <f t="shared" si="41"/>
        <v>5.8163689239717729E-3</v>
      </c>
      <c r="L183" s="23">
        <f t="shared" si="42"/>
        <v>8.2644628099171784E-4</v>
      </c>
      <c r="M183" s="23">
        <f t="shared" si="43"/>
        <v>6.6428152049634905E-3</v>
      </c>
      <c r="N183" s="28">
        <f t="shared" si="38"/>
        <v>5.6323817437237744E-2</v>
      </c>
      <c r="O183" s="2"/>
    </row>
    <row r="184" spans="1:15" ht="9.75" customHeight="1" x14ac:dyDescent="0.15">
      <c r="A184" s="1">
        <v>4</v>
      </c>
      <c r="B184" s="1">
        <v>2</v>
      </c>
      <c r="C184" s="29">
        <v>39058</v>
      </c>
      <c r="D184" s="25">
        <v>5.9424999999999999</v>
      </c>
      <c r="E184" s="25">
        <v>5.9450000000000003</v>
      </c>
      <c r="F184" s="25">
        <v>5.9437499999999996</v>
      </c>
      <c r="G184" s="25">
        <v>2.5000000000003908E-3</v>
      </c>
      <c r="H184" s="25">
        <v>5.94</v>
      </c>
      <c r="I184" s="25">
        <v>5.9649999999999999</v>
      </c>
      <c r="J184" s="26">
        <v>39070</v>
      </c>
      <c r="K184" s="28">
        <v>4.206098843323476E-4</v>
      </c>
      <c r="L184" s="28">
        <v>3.7799244015118143E-3</v>
      </c>
      <c r="M184" s="28">
        <v>4.2005342858441623E-3</v>
      </c>
      <c r="N184" s="28">
        <f t="shared" si="38"/>
        <v>4.4777427269545561E-2</v>
      </c>
      <c r="O184" s="20"/>
    </row>
    <row r="185" spans="1:15" ht="9.75" customHeight="1" x14ac:dyDescent="0.15">
      <c r="A185" s="1">
        <v>4</v>
      </c>
      <c r="B185" s="1">
        <v>2</v>
      </c>
      <c r="C185" s="29">
        <v>39085</v>
      </c>
      <c r="D185" s="25">
        <v>2.91</v>
      </c>
      <c r="E185" s="25">
        <v>2.9175</v>
      </c>
      <c r="F185" s="25">
        <v>2.9137499999999998</v>
      </c>
      <c r="G185" s="25">
        <v>7.4999999999998401E-3</v>
      </c>
      <c r="H185" s="25">
        <v>2.9350000000000001</v>
      </c>
      <c r="I185" s="25">
        <v>2.97</v>
      </c>
      <c r="J185" s="26">
        <v>39161</v>
      </c>
      <c r="K185" s="28">
        <v>2.5740025740025188E-3</v>
      </c>
      <c r="L185" s="28">
        <v>9.3141405588485354E-3</v>
      </c>
      <c r="M185" s="28">
        <v>1.1888143132851053E-2</v>
      </c>
      <c r="N185" s="28">
        <f t="shared" si="38"/>
        <v>6.3870261238682766E-2</v>
      </c>
      <c r="O185" s="20"/>
    </row>
    <row r="186" spans="1:15" ht="9.75" customHeight="1" x14ac:dyDescent="0.15">
      <c r="A186" s="1">
        <v>4</v>
      </c>
      <c r="B186" s="1">
        <v>2</v>
      </c>
      <c r="C186" s="29">
        <v>39121</v>
      </c>
      <c r="D186" s="25">
        <v>1.2749999999999999</v>
      </c>
      <c r="E186" s="25">
        <v>1.28</v>
      </c>
      <c r="F186" s="25">
        <v>1.2775000000000001</v>
      </c>
      <c r="G186" s="25">
        <v>5.0000000000001155E-3</v>
      </c>
      <c r="H186" s="25">
        <v>1.2775000000000001</v>
      </c>
      <c r="I186" s="25">
        <v>1.29</v>
      </c>
      <c r="J186" s="26">
        <v>39161</v>
      </c>
      <c r="K186" s="28">
        <v>3.9138943248533198E-3</v>
      </c>
      <c r="L186" s="28">
        <v>5.8422590068158446E-3</v>
      </c>
      <c r="M186" s="28">
        <v>9.7561533316691644E-3</v>
      </c>
      <c r="N186" s="28">
        <f t="shared" si="38"/>
        <v>4.4642857142856193E-2</v>
      </c>
      <c r="O186" s="20"/>
    </row>
    <row r="187" spans="1:15" ht="9.75" customHeight="1" x14ac:dyDescent="0.15">
      <c r="A187" s="25">
        <v>1</v>
      </c>
      <c r="B187" s="1">
        <v>3</v>
      </c>
      <c r="C187" s="29">
        <v>39050</v>
      </c>
      <c r="D187" s="25">
        <v>15.59</v>
      </c>
      <c r="E187" s="25">
        <v>15.61</v>
      </c>
      <c r="F187" s="25">
        <v>15.6</v>
      </c>
      <c r="G187" s="25">
        <v>1.9999999999999574E-2</v>
      </c>
      <c r="H187" s="25">
        <v>15.7392</v>
      </c>
      <c r="I187" s="25">
        <v>15.889200000000001</v>
      </c>
      <c r="J187" s="26">
        <v>39161</v>
      </c>
      <c r="K187" s="28">
        <v>1.2820512820512547E-3</v>
      </c>
      <c r="L187" s="28">
        <v>8.220460092828015E-3</v>
      </c>
      <c r="M187" s="28">
        <v>9.5025113748792699E-3</v>
      </c>
      <c r="N187" s="28">
        <f t="shared" si="38"/>
        <v>4.515072765072764E-2</v>
      </c>
      <c r="O187" s="20"/>
    </row>
    <row r="188" spans="1:15" ht="9.75" customHeight="1" x14ac:dyDescent="0.15">
      <c r="A188" s="25">
        <v>4</v>
      </c>
      <c r="B188" s="1">
        <v>2</v>
      </c>
      <c r="C188" s="29">
        <v>38918</v>
      </c>
      <c r="D188" s="25">
        <v>12.95</v>
      </c>
      <c r="E188" s="25">
        <v>12.96</v>
      </c>
      <c r="F188" s="25">
        <v>12.955</v>
      </c>
      <c r="G188" s="25">
        <v>1.0000000000001563E-2</v>
      </c>
      <c r="H188" s="25">
        <v>13.04</v>
      </c>
      <c r="I188" s="25">
        <v>13.074999999999999</v>
      </c>
      <c r="J188" s="26">
        <v>38979</v>
      </c>
      <c r="K188" s="28">
        <v>7.7190274025484861E-4</v>
      </c>
      <c r="L188" s="28">
        <v>1.9146084625692957E-3</v>
      </c>
      <c r="M188" s="28">
        <v>2.6865112028241446E-3</v>
      </c>
      <c r="N188" s="28">
        <f t="shared" si="38"/>
        <v>4.7342313557016014E-2</v>
      </c>
      <c r="O188" s="20"/>
    </row>
    <row r="189" spans="1:15" ht="9.75" customHeight="1" x14ac:dyDescent="0.15">
      <c r="A189" s="25">
        <v>1</v>
      </c>
      <c r="B189" s="1">
        <v>2</v>
      </c>
      <c r="C189" s="29">
        <v>39057</v>
      </c>
      <c r="D189" s="25">
        <v>1.4912000000000001</v>
      </c>
      <c r="E189" s="25">
        <v>1.5163</v>
      </c>
      <c r="F189" s="25">
        <v>1.5037499999999999</v>
      </c>
      <c r="G189" s="25">
        <v>2.50999999999999E-2</v>
      </c>
      <c r="H189" s="25">
        <v>1.5341</v>
      </c>
      <c r="I189" s="25">
        <v>1.5698000000000001</v>
      </c>
      <c r="J189" s="26">
        <v>39161</v>
      </c>
      <c r="K189" s="28">
        <v>1.6691604322526948E-2</v>
      </c>
      <c r="L189" s="28">
        <v>6.8301169496441019E-3</v>
      </c>
      <c r="M189" s="28">
        <v>2.3521721272171052E-2</v>
      </c>
      <c r="N189" s="28">
        <f t="shared" si="38"/>
        <v>0.11249440501310883</v>
      </c>
      <c r="O189" s="20"/>
    </row>
    <row r="190" spans="1:15" ht="9.75" customHeight="1" x14ac:dyDescent="0.15">
      <c r="A190" s="25">
        <v>4</v>
      </c>
      <c r="B190" s="1">
        <v>2</v>
      </c>
      <c r="C190" s="29">
        <v>39064</v>
      </c>
      <c r="D190" s="25">
        <v>5.34</v>
      </c>
      <c r="E190" s="25">
        <v>5.35</v>
      </c>
      <c r="F190" s="25">
        <v>5.3449999999999998</v>
      </c>
      <c r="G190" s="25">
        <v>9.9999999999997868E-3</v>
      </c>
      <c r="H190" s="25">
        <v>5.3475000000000001</v>
      </c>
      <c r="I190" s="25">
        <v>5.3624999999999998</v>
      </c>
      <c r="J190" s="26">
        <v>39070</v>
      </c>
      <c r="K190" s="28">
        <v>1.870907390084151E-3</v>
      </c>
      <c r="L190" s="28">
        <v>9.3370681605973722E-4</v>
      </c>
      <c r="M190" s="28">
        <v>2.804614206143888E-3</v>
      </c>
      <c r="N190" s="28">
        <f t="shared" si="38"/>
        <v>0.11381353289679597</v>
      </c>
      <c r="O190" s="20"/>
    </row>
    <row r="191" spans="1:15" ht="9.75" customHeight="1" x14ac:dyDescent="0.15">
      <c r="A191" s="25">
        <v>1</v>
      </c>
      <c r="B191" s="1">
        <v>2</v>
      </c>
      <c r="C191" s="29">
        <v>39064</v>
      </c>
      <c r="D191" s="25">
        <v>2.895</v>
      </c>
      <c r="E191" s="25">
        <v>2.9049999999999998</v>
      </c>
      <c r="F191" s="25">
        <v>2.9</v>
      </c>
      <c r="G191" s="25">
        <v>9.9999999999997868E-3</v>
      </c>
      <c r="H191" s="25">
        <v>2.9312999999999998</v>
      </c>
      <c r="I191" s="25">
        <v>2.9710999999999999</v>
      </c>
      <c r="J191" s="26">
        <v>39252</v>
      </c>
      <c r="K191" s="28">
        <v>3.4482758620688922E-3</v>
      </c>
      <c r="L191" s="28">
        <v>1.0097587422065691E-2</v>
      </c>
      <c r="M191" s="28">
        <v>1.3545863284134584E-2</v>
      </c>
      <c r="N191" s="28">
        <f t="shared" si="38"/>
        <v>3.4277329420396276E-2</v>
      </c>
      <c r="O191" s="20"/>
    </row>
    <row r="192" spans="1:15" ht="9.75" customHeight="1" x14ac:dyDescent="0.15">
      <c r="A192" s="25">
        <v>4</v>
      </c>
      <c r="B192" s="1">
        <v>3</v>
      </c>
      <c r="C192" s="29">
        <v>39070</v>
      </c>
      <c r="D192" s="25">
        <v>6.18</v>
      </c>
      <c r="E192" s="25">
        <v>6.19</v>
      </c>
      <c r="F192" s="25">
        <v>6.1849999999999996</v>
      </c>
      <c r="G192" s="25">
        <v>1.0000000000000675E-2</v>
      </c>
      <c r="H192" s="25">
        <v>6.165</v>
      </c>
      <c r="I192" s="25">
        <v>6.2050000000000001</v>
      </c>
      <c r="J192" s="26">
        <v>39070</v>
      </c>
      <c r="K192" s="28">
        <v>1.6168148746969562E-3</v>
      </c>
      <c r="L192" s="28">
        <v>4.8504446240904379E-3</v>
      </c>
      <c r="M192" s="28">
        <v>6.4672594987873946E-3</v>
      </c>
      <c r="N192" s="28"/>
      <c r="O192" s="20"/>
    </row>
    <row r="193" spans="1:15" ht="9.75" customHeight="1" x14ac:dyDescent="0.15">
      <c r="A193" s="25">
        <v>4</v>
      </c>
      <c r="B193" s="1">
        <v>2</v>
      </c>
      <c r="C193" s="29">
        <v>39099</v>
      </c>
      <c r="D193" s="25">
        <v>4.6725000000000003</v>
      </c>
      <c r="E193" s="25">
        <v>4.68</v>
      </c>
      <c r="F193" s="25">
        <v>4.6762499999999996</v>
      </c>
      <c r="G193" s="25">
        <v>7.499999999999396E-3</v>
      </c>
      <c r="H193" s="25">
        <v>4.6974999999999998</v>
      </c>
      <c r="I193" s="25">
        <v>4.7324999999999999</v>
      </c>
      <c r="J193" s="26">
        <v>39161</v>
      </c>
      <c r="K193" s="28">
        <v>1.6038492381714828E-3</v>
      </c>
      <c r="L193" s="28">
        <v>5.8324496288442726E-3</v>
      </c>
      <c r="M193" s="28">
        <v>7.4362988670157552E-3</v>
      </c>
      <c r="N193" s="28">
        <f t="shared" si="38"/>
        <v>4.8783747661053561E-2</v>
      </c>
      <c r="O193" s="20"/>
    </row>
    <row r="194" spans="1:15" ht="9.75" customHeight="1" x14ac:dyDescent="0.15">
      <c r="A194" s="25">
        <v>1</v>
      </c>
      <c r="B194" s="1">
        <v>3</v>
      </c>
      <c r="C194" s="29">
        <v>39113</v>
      </c>
      <c r="D194" s="25">
        <v>9.0749999999999993</v>
      </c>
      <c r="E194" s="25">
        <v>9.08</v>
      </c>
      <c r="F194" s="25">
        <v>9.0775000000000006</v>
      </c>
      <c r="G194" s="25">
        <v>5.0000000000007816E-3</v>
      </c>
      <c r="H194" s="25">
        <v>9.2449999999999992</v>
      </c>
      <c r="I194" s="25">
        <v>9.3316999999999997</v>
      </c>
      <c r="J194" s="26">
        <v>39252</v>
      </c>
      <c r="K194" s="28">
        <v>5.5081244836141898E-4</v>
      </c>
      <c r="L194" s="28">
        <v>8.7959648376729638E-3</v>
      </c>
      <c r="M194" s="28">
        <v>9.3467772860343825E-3</v>
      </c>
      <c r="N194" s="28">
        <f t="shared" si="38"/>
        <v>6.0993760761151143E-2</v>
      </c>
      <c r="O194" s="20"/>
    </row>
    <row r="195" spans="1:15" ht="9.75" customHeight="1" x14ac:dyDescent="0.15">
      <c r="A195" s="25">
        <v>1</v>
      </c>
      <c r="B195" s="1">
        <v>2</v>
      </c>
      <c r="C195" s="29">
        <v>39114</v>
      </c>
      <c r="D195" s="25">
        <v>6.55</v>
      </c>
      <c r="E195" s="25">
        <v>6.56</v>
      </c>
      <c r="F195" s="25">
        <v>6.5549999999999997</v>
      </c>
      <c r="G195" s="25">
        <v>9.9999999999997868E-3</v>
      </c>
      <c r="H195" s="25">
        <v>6.6618000000000004</v>
      </c>
      <c r="I195" s="25">
        <v>6.7259000000000002</v>
      </c>
      <c r="J195" s="26">
        <v>39252</v>
      </c>
      <c r="K195" s="28">
        <v>1.5255530129671682E-3</v>
      </c>
      <c r="L195" s="28">
        <v>8.0820454596383304E-3</v>
      </c>
      <c r="M195" s="28">
        <v>9.6075984726054983E-3</v>
      </c>
      <c r="N195" s="28">
        <f t="shared" si="38"/>
        <v>5.6025658032921234E-2</v>
      </c>
      <c r="O195" s="20"/>
    </row>
    <row r="196" spans="1:15" ht="9.75" customHeight="1" x14ac:dyDescent="0.15">
      <c r="A196" s="25">
        <v>4</v>
      </c>
      <c r="B196" s="1">
        <v>2</v>
      </c>
      <c r="C196" s="29">
        <v>39126</v>
      </c>
      <c r="D196" s="25">
        <v>1.7649999999999999</v>
      </c>
      <c r="E196" s="25">
        <v>1.77</v>
      </c>
      <c r="F196" s="25">
        <v>1.7675000000000001</v>
      </c>
      <c r="G196" s="25">
        <v>5.0000000000001155E-3</v>
      </c>
      <c r="H196" s="25">
        <v>1.77</v>
      </c>
      <c r="I196" s="25">
        <v>1.78</v>
      </c>
      <c r="J196" s="26">
        <v>39161</v>
      </c>
      <c r="K196" s="28">
        <v>2.828854314002894E-3</v>
      </c>
      <c r="L196" s="28">
        <v>2.8169014084506445E-3</v>
      </c>
      <c r="M196" s="28">
        <v>5.6457557224535385E-3</v>
      </c>
      <c r="N196" s="28">
        <f t="shared" si="38"/>
        <v>4.4251363911900453E-2</v>
      </c>
      <c r="O196" s="20"/>
    </row>
    <row r="197" spans="1:15" ht="9.75" customHeight="1" x14ac:dyDescent="0.15">
      <c r="A197" s="25">
        <v>4</v>
      </c>
      <c r="B197" s="1">
        <v>2</v>
      </c>
      <c r="C197" s="29">
        <v>39134</v>
      </c>
      <c r="D197" s="25">
        <v>4.8125</v>
      </c>
      <c r="E197" s="25">
        <v>4.82</v>
      </c>
      <c r="F197" s="25">
        <v>4.8162500000000001</v>
      </c>
      <c r="G197" s="25">
        <v>7.5000000000002842E-3</v>
      </c>
      <c r="H197" s="25">
        <v>4.8324999999999996</v>
      </c>
      <c r="I197" s="25">
        <v>4.8525</v>
      </c>
      <c r="J197" s="26">
        <v>39161</v>
      </c>
      <c r="K197" s="28">
        <v>1.5572281339216786E-3</v>
      </c>
      <c r="L197" s="28">
        <v>2.5813113061435577E-3</v>
      </c>
      <c r="M197" s="28">
        <v>4.1385394400652361E-3</v>
      </c>
      <c r="N197" s="28">
        <f t="shared" si="38"/>
        <v>7.3679960780918874E-2</v>
      </c>
      <c r="O197" s="20"/>
    </row>
    <row r="198" spans="1:15" ht="9.75" customHeight="1" x14ac:dyDescent="0.15">
      <c r="A198" s="25">
        <v>1</v>
      </c>
      <c r="B198" s="1">
        <v>2</v>
      </c>
      <c r="C198" s="29">
        <v>39134</v>
      </c>
      <c r="D198" s="25">
        <v>9.56</v>
      </c>
      <c r="E198" s="25">
        <v>9.68</v>
      </c>
      <c r="F198" s="25">
        <v>9.6199999999999992</v>
      </c>
      <c r="G198" s="25">
        <v>0.11999999999999922</v>
      </c>
      <c r="H198" s="25">
        <v>9.5831999999999997</v>
      </c>
      <c r="I198" s="25">
        <v>9.7408999999999999</v>
      </c>
      <c r="J198" s="26">
        <v>39161</v>
      </c>
      <c r="K198" s="28">
        <v>1.2474012474012391E-2</v>
      </c>
      <c r="L198" s="28">
        <v>3.9018634761775143E-3</v>
      </c>
      <c r="M198" s="28">
        <v>1.6375875950189904E-2</v>
      </c>
      <c r="N198" s="28">
        <f t="shared" si="38"/>
        <v>5.9090821590823676E-2</v>
      </c>
      <c r="O198" s="20"/>
    </row>
    <row r="199" spans="1:15" ht="9.75" customHeight="1" x14ac:dyDescent="0.15">
      <c r="A199" s="25">
        <v>4</v>
      </c>
      <c r="B199" s="1">
        <v>2</v>
      </c>
      <c r="C199" s="29">
        <v>39134</v>
      </c>
      <c r="D199" s="25">
        <v>14.91</v>
      </c>
      <c r="E199" s="25">
        <v>14.94</v>
      </c>
      <c r="F199" s="25">
        <v>14.925000000000001</v>
      </c>
      <c r="G199" s="25">
        <v>2.9999999999999361E-2</v>
      </c>
      <c r="H199" s="25">
        <v>14.97</v>
      </c>
      <c r="I199" s="25">
        <v>15.02</v>
      </c>
      <c r="J199" s="26">
        <v>39161</v>
      </c>
      <c r="K199" s="28">
        <v>2.0100502512562387E-3</v>
      </c>
      <c r="L199" s="28">
        <v>1.3337779259752966E-3</v>
      </c>
      <c r="M199" s="28">
        <v>3.3438281772315351E-3</v>
      </c>
      <c r="N199" s="28">
        <f t="shared" si="38"/>
        <v>6.3403436937775545E-2</v>
      </c>
      <c r="O199" s="20"/>
    </row>
    <row r="200" spans="1:15" ht="9.75" customHeight="1" x14ac:dyDescent="0.15">
      <c r="A200" s="25">
        <v>4</v>
      </c>
      <c r="B200" s="1">
        <v>2</v>
      </c>
      <c r="C200" s="29">
        <v>39148</v>
      </c>
      <c r="D200" s="25">
        <v>6.31</v>
      </c>
      <c r="E200" s="25">
        <v>6.32</v>
      </c>
      <c r="F200" s="25">
        <v>6.3150000000000004</v>
      </c>
      <c r="G200" s="25">
        <v>1.0000000000000675E-2</v>
      </c>
      <c r="H200" s="25">
        <v>6.3150000000000004</v>
      </c>
      <c r="I200" s="25">
        <v>6.34</v>
      </c>
      <c r="J200" s="26">
        <v>39161</v>
      </c>
      <c r="K200" s="28">
        <v>1.5835312747427832E-3</v>
      </c>
      <c r="L200" s="28">
        <v>2.3706045041483668E-3</v>
      </c>
      <c r="M200" s="28">
        <v>3.9541357788911505E-3</v>
      </c>
      <c r="N200" s="28">
        <f t="shared" si="38"/>
        <v>5.5575857238565868E-2</v>
      </c>
      <c r="O200" s="20"/>
    </row>
    <row r="201" spans="1:15" ht="9.75" customHeight="1" x14ac:dyDescent="0.15">
      <c r="A201" s="25">
        <v>4</v>
      </c>
      <c r="B201" s="1">
        <v>2</v>
      </c>
      <c r="C201" s="29">
        <v>39154</v>
      </c>
      <c r="D201" s="25">
        <v>5.05</v>
      </c>
      <c r="E201" s="25">
        <v>5.0750000000000002</v>
      </c>
      <c r="F201" s="25">
        <v>5.0625</v>
      </c>
      <c r="G201" s="25">
        <v>2.5000000000000355E-2</v>
      </c>
      <c r="H201" s="25">
        <v>5.0549999999999997</v>
      </c>
      <c r="I201" s="25">
        <v>5.08</v>
      </c>
      <c r="J201" s="26">
        <v>39161</v>
      </c>
      <c r="K201" s="28">
        <v>4.9382716049383418E-3</v>
      </c>
      <c r="L201" s="28">
        <v>0</v>
      </c>
      <c r="M201" s="28">
        <v>4.9382716049383418E-3</v>
      </c>
      <c r="N201" s="28">
        <f t="shared" si="38"/>
        <v>5.1499118165783737E-2</v>
      </c>
      <c r="O201" s="20"/>
    </row>
    <row r="202" spans="1:15" ht="9.75" customHeight="1" x14ac:dyDescent="0.15">
      <c r="A202" s="25">
        <v>4</v>
      </c>
      <c r="B202" s="1">
        <v>2</v>
      </c>
      <c r="C202" s="29">
        <v>39162</v>
      </c>
      <c r="D202" s="25">
        <v>7.42</v>
      </c>
      <c r="E202" s="25">
        <v>7.45</v>
      </c>
      <c r="F202" s="25">
        <v>7.4349999999999996</v>
      </c>
      <c r="G202" s="25">
        <v>3.0000000000000249E-2</v>
      </c>
      <c r="H202" s="25">
        <v>7.5175000000000001</v>
      </c>
      <c r="I202" s="25">
        <v>7.5549999999999997</v>
      </c>
      <c r="J202" s="26">
        <v>39252</v>
      </c>
      <c r="K202" s="28">
        <v>4.0349697377270004E-3</v>
      </c>
      <c r="L202" s="28">
        <v>9.9518991540877705E-4</v>
      </c>
      <c r="M202" s="28">
        <v>5.0301596531357774E-3</v>
      </c>
      <c r="N202" s="28">
        <f t="shared" si="38"/>
        <v>5.5228648285138023E-2</v>
      </c>
      <c r="O202" s="20"/>
    </row>
    <row r="203" spans="1:15" ht="9.75" customHeight="1" x14ac:dyDescent="0.15">
      <c r="A203" s="25">
        <v>4</v>
      </c>
      <c r="B203" s="1">
        <v>1</v>
      </c>
      <c r="C203" s="29">
        <v>39162</v>
      </c>
      <c r="D203" s="25">
        <v>11.28</v>
      </c>
      <c r="E203" s="25">
        <v>11.3</v>
      </c>
      <c r="F203" s="25">
        <v>11.29</v>
      </c>
      <c r="G203" s="25">
        <v>2.000000000000135E-2</v>
      </c>
      <c r="H203" s="25">
        <v>11.435</v>
      </c>
      <c r="I203" s="25">
        <v>11.455</v>
      </c>
      <c r="J203" s="26">
        <v>39252</v>
      </c>
      <c r="K203" s="28">
        <v>1.7714791851196946E-3</v>
      </c>
      <c r="L203" s="28">
        <v>-1.5520811178682836E-16</v>
      </c>
      <c r="M203" s="28">
        <v>1.7714791851195393E-3</v>
      </c>
      <c r="N203" s="28">
        <f t="shared" si="38"/>
        <v>5.5678574943411489E-2</v>
      </c>
      <c r="O203" s="20"/>
    </row>
    <row r="204" spans="1:15" ht="9.75" customHeight="1" x14ac:dyDescent="0.15">
      <c r="A204" s="25">
        <v>4</v>
      </c>
      <c r="B204" s="1">
        <v>2</v>
      </c>
      <c r="C204" s="29">
        <v>39168</v>
      </c>
      <c r="D204" s="25">
        <v>7.62</v>
      </c>
      <c r="E204" s="25">
        <v>7.63</v>
      </c>
      <c r="F204" s="25">
        <v>7.625</v>
      </c>
      <c r="G204" s="25">
        <v>9.9999999999997868E-3</v>
      </c>
      <c r="H204" s="25">
        <v>7.7074999999999996</v>
      </c>
      <c r="I204" s="25">
        <v>7.7424999999999997</v>
      </c>
      <c r="J204" s="26">
        <v>39252</v>
      </c>
      <c r="K204" s="28">
        <v>1.3114754098360376E-3</v>
      </c>
      <c r="L204" s="28">
        <v>3.2362459546926028E-3</v>
      </c>
      <c r="M204" s="28">
        <v>4.5477213645286401E-3</v>
      </c>
      <c r="N204" s="28">
        <f t="shared" si="38"/>
        <v>5.6986729117876458E-2</v>
      </c>
      <c r="O204" s="20"/>
    </row>
    <row r="205" spans="1:15" ht="9.75" customHeight="1" x14ac:dyDescent="0.15">
      <c r="A205" s="25">
        <v>4</v>
      </c>
      <c r="B205" s="1">
        <v>2</v>
      </c>
      <c r="C205" s="29">
        <v>39168</v>
      </c>
      <c r="D205" s="25">
        <v>15.43</v>
      </c>
      <c r="E205" s="25">
        <v>15.47</v>
      </c>
      <c r="F205" s="25">
        <v>15.45</v>
      </c>
      <c r="G205" s="25">
        <v>4.0000000000000924E-2</v>
      </c>
      <c r="H205" s="25">
        <v>15.605</v>
      </c>
      <c r="I205" s="25">
        <v>15.6675</v>
      </c>
      <c r="J205" s="26">
        <v>39252</v>
      </c>
      <c r="K205" s="28">
        <v>2.5889967637541052E-3</v>
      </c>
      <c r="L205" s="28">
        <v>1.4389639459588504E-3</v>
      </c>
      <c r="M205" s="28">
        <v>4.0279607097129556E-3</v>
      </c>
      <c r="N205" s="28">
        <f t="shared" si="38"/>
        <v>5.2381915549391603E-2</v>
      </c>
      <c r="O205" s="20"/>
    </row>
    <row r="206" spans="1:15" ht="9.75" customHeight="1" x14ac:dyDescent="0.15">
      <c r="A206" s="25">
        <v>4</v>
      </c>
      <c r="B206" s="1">
        <v>2</v>
      </c>
      <c r="C206" s="29">
        <v>39168</v>
      </c>
      <c r="D206" s="25">
        <v>6.94</v>
      </c>
      <c r="E206" s="25">
        <v>6.9550000000000001</v>
      </c>
      <c r="F206" s="25">
        <v>6.9474999999999998</v>
      </c>
      <c r="G206" s="25">
        <v>1.499999999999968E-2</v>
      </c>
      <c r="H206" s="25">
        <v>7.0274999999999999</v>
      </c>
      <c r="I206" s="25">
        <v>7.0425000000000004</v>
      </c>
      <c r="J206" s="26">
        <v>39252</v>
      </c>
      <c r="K206" s="28">
        <v>2.1590500179920376E-3</v>
      </c>
      <c r="L206" s="28">
        <v>1.2625137451316633E-16</v>
      </c>
      <c r="M206" s="28">
        <v>2.1590500179921638E-3</v>
      </c>
      <c r="N206" s="28">
        <f>((AVERAGE(H206:I206))-F206)/F206*365/(J206-C206)</f>
        <v>5.472592059493845E-2</v>
      </c>
      <c r="O206" s="20"/>
    </row>
    <row r="207" spans="1:15" ht="9.75" customHeight="1" x14ac:dyDescent="0.15">
      <c r="A207" s="25">
        <v>4</v>
      </c>
      <c r="B207" s="1">
        <v>2</v>
      </c>
      <c r="C207" s="29">
        <v>39168</v>
      </c>
      <c r="D207" s="25">
        <v>2.92</v>
      </c>
      <c r="E207" s="25">
        <v>2.9249999999999998</v>
      </c>
      <c r="F207" s="25">
        <v>2.9224999999999999</v>
      </c>
      <c r="G207" s="25">
        <v>4.9999999999998934E-3</v>
      </c>
      <c r="H207" s="25">
        <v>2.9424999999999999</v>
      </c>
      <c r="I207" s="25">
        <v>2.9775</v>
      </c>
      <c r="J207" s="26">
        <v>39252</v>
      </c>
      <c r="K207" s="28">
        <v>1.7108639863130518E-3</v>
      </c>
      <c r="L207" s="28">
        <v>1.0135135135135219E-2</v>
      </c>
      <c r="M207" s="28">
        <v>1.1845999121448271E-2</v>
      </c>
      <c r="N207" s="28">
        <f t="shared" ref="N207:N221" si="44">((AVERAGE(H207:I207))-F207)/F207*365/(J207-C207)</f>
        <v>5.5755835268239164E-2</v>
      </c>
      <c r="O207" s="20"/>
    </row>
    <row r="208" spans="1:15" ht="9.75" customHeight="1" x14ac:dyDescent="0.15">
      <c r="A208" s="25">
        <v>4</v>
      </c>
      <c r="B208" s="1">
        <v>2</v>
      </c>
      <c r="C208" s="29">
        <v>39168</v>
      </c>
      <c r="D208" s="25">
        <v>6.66</v>
      </c>
      <c r="E208" s="25">
        <v>6.67</v>
      </c>
      <c r="F208" s="25">
        <v>6.665</v>
      </c>
      <c r="G208" s="25">
        <v>9.9999999999997868E-3</v>
      </c>
      <c r="H208" s="25">
        <v>6.73</v>
      </c>
      <c r="I208" s="25">
        <v>6.77</v>
      </c>
      <c r="J208" s="26">
        <v>39252</v>
      </c>
      <c r="K208" s="28">
        <v>1.5003750937734113E-3</v>
      </c>
      <c r="L208" s="28">
        <v>4.4444444444443499E-3</v>
      </c>
      <c r="M208" s="28">
        <v>5.9448195382177608E-3</v>
      </c>
      <c r="N208" s="28">
        <f t="shared" si="44"/>
        <v>5.5415639624191743E-2</v>
      </c>
      <c r="O208" s="20"/>
    </row>
    <row r="209" spans="1:15" ht="9.75" customHeight="1" x14ac:dyDescent="0.15">
      <c r="A209" s="25">
        <v>4</v>
      </c>
      <c r="B209" s="25">
        <v>2</v>
      </c>
      <c r="C209" s="29">
        <v>39134</v>
      </c>
      <c r="D209" s="25">
        <v>4.8724999999999996</v>
      </c>
      <c r="E209" s="25">
        <v>4.88</v>
      </c>
      <c r="F209" s="25">
        <f t="shared" ref="F209:F226" si="45">AVERAGE(D209:E209)</f>
        <v>4.8762499999999998</v>
      </c>
      <c r="G209" s="25">
        <f t="shared" ref="G209:G226" si="46">E209-D209</f>
        <v>7.5000000000002842E-3</v>
      </c>
      <c r="H209" s="25">
        <v>4.8925000000000001</v>
      </c>
      <c r="I209" s="25">
        <v>4.9074999999999998</v>
      </c>
      <c r="J209" s="26">
        <v>39161</v>
      </c>
      <c r="K209" s="28">
        <f t="shared" ref="K209:K226" si="47">G209/F209</f>
        <v>1.538067162266144E-3</v>
      </c>
      <c r="L209" s="28">
        <f t="shared" ref="L209:L226" si="48">(I209-H209-G209)/AVERAGE(H209:I209)</f>
        <v>1.5306122448978357E-3</v>
      </c>
      <c r="M209" s="28">
        <f t="shared" ref="M209:M226" si="49">SUM(K209:L209)</f>
        <v>3.06867940716398E-3</v>
      </c>
      <c r="N209" s="28">
        <f t="shared" si="44"/>
        <v>6.5842566483429482E-2</v>
      </c>
      <c r="O209" s="20"/>
    </row>
    <row r="210" spans="1:15" ht="9.75" customHeight="1" x14ac:dyDescent="0.15">
      <c r="A210" s="25">
        <v>4</v>
      </c>
      <c r="B210" s="25">
        <v>2</v>
      </c>
      <c r="C210" s="29">
        <v>39134</v>
      </c>
      <c r="D210" s="25">
        <v>6.96</v>
      </c>
      <c r="E210" s="25">
        <v>6.98</v>
      </c>
      <c r="F210" s="25">
        <f t="shared" si="45"/>
        <v>6.9700000000000006</v>
      </c>
      <c r="G210" s="25">
        <f t="shared" si="46"/>
        <v>2.0000000000000462E-2</v>
      </c>
      <c r="H210" s="25">
        <v>6.9874999999999998</v>
      </c>
      <c r="I210" s="25">
        <v>7.0175000000000001</v>
      </c>
      <c r="J210" s="26">
        <v>39161</v>
      </c>
      <c r="K210" s="28">
        <f t="shared" si="47"/>
        <v>2.8694404591105395E-3</v>
      </c>
      <c r="L210" s="28">
        <f t="shared" si="48"/>
        <v>1.4280614066404552E-3</v>
      </c>
      <c r="M210" s="28">
        <f t="shared" si="49"/>
        <v>4.2975018657509948E-3</v>
      </c>
      <c r="N210" s="28">
        <f t="shared" si="44"/>
        <v>6.3034698974438516E-2</v>
      </c>
      <c r="O210" s="20"/>
    </row>
    <row r="211" spans="1:15" ht="9.75" customHeight="1" x14ac:dyDescent="0.15">
      <c r="A211" s="25">
        <v>4</v>
      </c>
      <c r="B211" s="25">
        <v>1</v>
      </c>
      <c r="C211" s="29">
        <v>39134</v>
      </c>
      <c r="D211" s="1">
        <v>14.91</v>
      </c>
      <c r="E211" s="1">
        <v>14.94</v>
      </c>
      <c r="F211" s="1">
        <f t="shared" si="45"/>
        <v>14.925000000000001</v>
      </c>
      <c r="G211" s="1">
        <f t="shared" si="46"/>
        <v>2.9999999999999361E-2</v>
      </c>
      <c r="H211" s="1">
        <v>14.97</v>
      </c>
      <c r="I211" s="1">
        <v>15.02</v>
      </c>
      <c r="J211" s="21">
        <v>39161</v>
      </c>
      <c r="K211" s="23">
        <f t="shared" si="47"/>
        <v>2.0100502512562387E-3</v>
      </c>
      <c r="L211" s="23">
        <f t="shared" si="48"/>
        <v>1.3337779259752966E-3</v>
      </c>
      <c r="M211" s="23">
        <f t="shared" si="49"/>
        <v>3.3438281772315351E-3</v>
      </c>
      <c r="N211" s="28">
        <f t="shared" si="44"/>
        <v>6.3403436937775545E-2</v>
      </c>
      <c r="O211" s="20"/>
    </row>
    <row r="212" spans="1:15" ht="9.75" customHeight="1" x14ac:dyDescent="0.15">
      <c r="A212" s="25">
        <v>4</v>
      </c>
      <c r="B212" s="25">
        <v>1</v>
      </c>
      <c r="C212" s="29">
        <v>39148</v>
      </c>
      <c r="D212" s="1">
        <v>5.3125</v>
      </c>
      <c r="E212" s="1">
        <v>5.32</v>
      </c>
      <c r="F212" s="1">
        <f t="shared" si="45"/>
        <v>5.3162500000000001</v>
      </c>
      <c r="G212" s="1">
        <f t="shared" si="46"/>
        <v>7.5000000000002842E-3</v>
      </c>
      <c r="H212" s="1">
        <v>5.32</v>
      </c>
      <c r="I212" s="1">
        <v>5.33</v>
      </c>
      <c r="J212" s="21">
        <v>39161</v>
      </c>
      <c r="K212" s="23">
        <f t="shared" si="47"/>
        <v>1.4107688690336768E-3</v>
      </c>
      <c r="L212" s="23">
        <f t="shared" si="48"/>
        <v>4.6948356807502396E-4</v>
      </c>
      <c r="M212" s="23">
        <f t="shared" si="49"/>
        <v>1.8802524371087008E-3</v>
      </c>
      <c r="N212" s="28">
        <f t="shared" si="44"/>
        <v>4.6211723851037459E-2</v>
      </c>
      <c r="O212" s="20"/>
    </row>
    <row r="213" spans="1:15" ht="9.75" customHeight="1" x14ac:dyDescent="0.15">
      <c r="A213" s="25">
        <v>4</v>
      </c>
      <c r="B213" s="25">
        <v>2</v>
      </c>
      <c r="C213" s="29">
        <v>39154</v>
      </c>
      <c r="D213" s="1">
        <v>6.81</v>
      </c>
      <c r="E213" s="1">
        <v>6.82</v>
      </c>
      <c r="F213" s="1">
        <f t="shared" si="45"/>
        <v>6.8149999999999995</v>
      </c>
      <c r="G213" s="1">
        <f t="shared" si="46"/>
        <v>1.0000000000000675E-2</v>
      </c>
      <c r="H213" s="1">
        <v>6.8025000000000002</v>
      </c>
      <c r="I213" s="1">
        <v>6.8425000000000002</v>
      </c>
      <c r="J213" s="21">
        <v>39161</v>
      </c>
      <c r="K213" s="23">
        <f t="shared" si="47"/>
        <v>1.4673514306677441E-3</v>
      </c>
      <c r="L213" s="23">
        <f t="shared" si="48"/>
        <v>4.3972150971050734E-3</v>
      </c>
      <c r="M213" s="23">
        <f t="shared" si="49"/>
        <v>5.8645665277728175E-3</v>
      </c>
      <c r="N213" s="28">
        <f t="shared" si="44"/>
        <v>5.7383922020754721E-2</v>
      </c>
      <c r="O213" s="20"/>
    </row>
    <row r="214" spans="1:15" ht="9.75" customHeight="1" x14ac:dyDescent="0.15">
      <c r="A214" s="25">
        <v>4</v>
      </c>
      <c r="B214" s="25">
        <v>2</v>
      </c>
      <c r="C214" s="29">
        <v>39162</v>
      </c>
      <c r="D214" s="1">
        <v>4.2074999999999996</v>
      </c>
      <c r="E214" s="1">
        <v>4.22</v>
      </c>
      <c r="F214" s="1">
        <f t="shared" si="45"/>
        <v>4.2137499999999992</v>
      </c>
      <c r="G214" s="1">
        <f t="shared" si="46"/>
        <v>1.2500000000000178E-2</v>
      </c>
      <c r="H214" s="1">
        <v>4.26</v>
      </c>
      <c r="I214" s="1">
        <v>4.2725</v>
      </c>
      <c r="J214" s="21">
        <v>39252</v>
      </c>
      <c r="K214" s="23">
        <f t="shared" si="47"/>
        <v>2.9664787896766967E-3</v>
      </c>
      <c r="L214" s="23">
        <f t="shared" si="48"/>
        <v>0</v>
      </c>
      <c r="M214" s="23">
        <f t="shared" si="49"/>
        <v>2.9664787896766967E-3</v>
      </c>
      <c r="N214" s="28">
        <f t="shared" si="44"/>
        <v>5.0529022050825885E-2</v>
      </c>
      <c r="O214" s="20"/>
    </row>
    <row r="215" spans="1:15" ht="9.75" customHeight="1" x14ac:dyDescent="0.15">
      <c r="A215" s="25">
        <v>1</v>
      </c>
      <c r="B215" s="25">
        <v>2</v>
      </c>
      <c r="C215" s="29">
        <v>39162</v>
      </c>
      <c r="D215" s="1">
        <v>4.5</v>
      </c>
      <c r="E215" s="1">
        <v>4.59</v>
      </c>
      <c r="F215" s="1">
        <f t="shared" si="45"/>
        <v>4.5449999999999999</v>
      </c>
      <c r="G215" s="1">
        <f t="shared" si="46"/>
        <v>8.9999999999999858E-2</v>
      </c>
      <c r="H215" s="1">
        <v>4.665</v>
      </c>
      <c r="I215" s="1">
        <v>4.7960000000000003</v>
      </c>
      <c r="J215" s="21">
        <v>39434</v>
      </c>
      <c r="K215" s="23">
        <f t="shared" si="47"/>
        <v>1.9801980198019771E-2</v>
      </c>
      <c r="L215" s="23">
        <f t="shared" si="48"/>
        <v>8.6671599196703024E-3</v>
      </c>
      <c r="M215" s="23">
        <f t="shared" si="49"/>
        <v>2.8469140117690073E-2</v>
      </c>
      <c r="N215" s="28">
        <f t="shared" si="44"/>
        <v>5.4768896007247846E-2</v>
      </c>
      <c r="O215" s="20"/>
    </row>
    <row r="216" spans="1:15" ht="9.75" customHeight="1" x14ac:dyDescent="0.15">
      <c r="A216" s="25">
        <v>4</v>
      </c>
      <c r="B216" s="25">
        <v>2</v>
      </c>
      <c r="C216" s="29">
        <v>39169</v>
      </c>
      <c r="D216" s="1">
        <v>0.46750000000000003</v>
      </c>
      <c r="E216" s="1">
        <v>0.47</v>
      </c>
      <c r="F216" s="1">
        <f t="shared" si="45"/>
        <v>0.46875</v>
      </c>
      <c r="G216" s="1">
        <f t="shared" si="46"/>
        <v>2.4999999999999467E-3</v>
      </c>
      <c r="H216" s="1">
        <v>0.47</v>
      </c>
      <c r="I216" s="1">
        <v>0.47749999999999998</v>
      </c>
      <c r="J216" s="21">
        <v>39252</v>
      </c>
      <c r="K216" s="23">
        <f t="shared" si="47"/>
        <v>5.3333333333332195E-3</v>
      </c>
      <c r="L216" s="23">
        <f t="shared" si="48"/>
        <v>1.0554089709762659E-2</v>
      </c>
      <c r="M216" s="23">
        <f t="shared" si="49"/>
        <v>1.5887423043095879E-2</v>
      </c>
      <c r="N216" s="28">
        <f t="shared" si="44"/>
        <v>4.6907630522088399E-2</v>
      </c>
      <c r="O216" s="20"/>
    </row>
    <row r="217" spans="1:15" ht="9.75" customHeight="1" x14ac:dyDescent="0.15">
      <c r="A217" s="25">
        <v>1</v>
      </c>
      <c r="B217" s="25">
        <v>3</v>
      </c>
      <c r="C217" s="29">
        <v>39169</v>
      </c>
      <c r="D217" s="1">
        <v>4.2175000000000002</v>
      </c>
      <c r="E217" s="1">
        <v>4.25</v>
      </c>
      <c r="F217" s="1">
        <f t="shared" si="45"/>
        <v>4.2337500000000006</v>
      </c>
      <c r="G217" s="1">
        <f t="shared" si="46"/>
        <v>3.2499999999999751E-2</v>
      </c>
      <c r="H217" s="1">
        <v>4.3630000000000004</v>
      </c>
      <c r="I217" s="1">
        <v>4.4180000000000001</v>
      </c>
      <c r="J217" s="21">
        <v>39434</v>
      </c>
      <c r="K217" s="23">
        <f t="shared" si="47"/>
        <v>7.6764098021847643E-3</v>
      </c>
      <c r="L217" s="23">
        <f t="shared" si="48"/>
        <v>5.124701059104877E-3</v>
      </c>
      <c r="M217" s="23">
        <f t="shared" si="49"/>
        <v>1.2801110861289641E-2</v>
      </c>
      <c r="N217" s="28">
        <f t="shared" si="44"/>
        <v>5.0995203636545861E-2</v>
      </c>
      <c r="O217" s="20"/>
    </row>
    <row r="218" spans="1:15" ht="9.75" customHeight="1" x14ac:dyDescent="0.15">
      <c r="A218" s="25">
        <v>1</v>
      </c>
      <c r="B218" s="25">
        <v>3</v>
      </c>
      <c r="C218" s="29">
        <v>39169</v>
      </c>
      <c r="D218" s="1">
        <v>4.9800000000000004</v>
      </c>
      <c r="E218" s="1">
        <v>4.99</v>
      </c>
      <c r="F218" s="1">
        <f t="shared" si="45"/>
        <v>4.9850000000000003</v>
      </c>
      <c r="G218" s="1">
        <f t="shared" si="46"/>
        <v>9.9999999999997868E-3</v>
      </c>
      <c r="H218" s="1">
        <v>5.1557000000000004</v>
      </c>
      <c r="I218" s="1">
        <v>5.2229999999999999</v>
      </c>
      <c r="J218" s="21">
        <v>39434</v>
      </c>
      <c r="K218" s="23">
        <f t="shared" si="47"/>
        <v>2.0060180541624445E-3</v>
      </c>
      <c r="L218" s="23">
        <f t="shared" si="48"/>
        <v>1.1041845317814309E-2</v>
      </c>
      <c r="M218" s="23">
        <f t="shared" si="49"/>
        <v>1.3047863371976755E-2</v>
      </c>
      <c r="N218" s="28">
        <f t="shared" si="44"/>
        <v>5.6462027592210542E-2</v>
      </c>
      <c r="O218" s="20"/>
    </row>
    <row r="219" spans="1:15" ht="9.75" customHeight="1" x14ac:dyDescent="0.15">
      <c r="A219" s="25">
        <v>1</v>
      </c>
      <c r="B219" s="25">
        <v>3</v>
      </c>
      <c r="C219" s="29">
        <v>39169</v>
      </c>
      <c r="D219" s="1">
        <v>2.8</v>
      </c>
      <c r="E219" s="1">
        <v>2.82</v>
      </c>
      <c r="F219" s="1">
        <f t="shared" si="45"/>
        <v>2.8099999999999996</v>
      </c>
      <c r="G219" s="1">
        <f t="shared" si="46"/>
        <v>2.0000000000000018E-2</v>
      </c>
      <c r="H219" s="1">
        <v>2.9068000000000001</v>
      </c>
      <c r="I219" s="1">
        <v>2.9621</v>
      </c>
      <c r="J219" s="21">
        <v>39434</v>
      </c>
      <c r="K219" s="23">
        <f t="shared" si="47"/>
        <v>7.1174377224199363E-3</v>
      </c>
      <c r="L219" s="23">
        <f t="shared" si="48"/>
        <v>1.2029511492783959E-2</v>
      </c>
      <c r="M219" s="23">
        <f t="shared" si="49"/>
        <v>1.9146949215203896E-2</v>
      </c>
      <c r="N219" s="28">
        <f t="shared" si="44"/>
        <v>6.1000805747666892E-2</v>
      </c>
      <c r="O219" s="20"/>
    </row>
    <row r="220" spans="1:15" ht="9.75" customHeight="1" x14ac:dyDescent="0.15">
      <c r="A220" s="25">
        <v>4</v>
      </c>
      <c r="B220" s="25">
        <v>2</v>
      </c>
      <c r="C220" s="29">
        <v>39169</v>
      </c>
      <c r="D220" s="1">
        <v>3.8275000000000001</v>
      </c>
      <c r="E220" s="1">
        <v>3.8325</v>
      </c>
      <c r="F220" s="1">
        <f t="shared" si="45"/>
        <v>3.83</v>
      </c>
      <c r="G220" s="1">
        <f t="shared" si="46"/>
        <v>4.9999999999998934E-3</v>
      </c>
      <c r="H220" s="1">
        <v>3.8725000000000001</v>
      </c>
      <c r="I220" s="1">
        <v>3.8824999999999998</v>
      </c>
      <c r="J220" s="21">
        <v>39252</v>
      </c>
      <c r="K220" s="23">
        <f t="shared" si="47"/>
        <v>1.3054830287205987E-3</v>
      </c>
      <c r="L220" s="23">
        <f t="shared" si="48"/>
        <v>1.2894906511927513E-3</v>
      </c>
      <c r="M220" s="23">
        <f t="shared" si="49"/>
        <v>2.59497367991335E-3</v>
      </c>
      <c r="N220" s="28">
        <f t="shared" si="44"/>
        <v>5.4539306049262173E-2</v>
      </c>
      <c r="O220" s="20"/>
    </row>
    <row r="221" spans="1:15" ht="9.75" customHeight="1" x14ac:dyDescent="0.15">
      <c r="A221" s="25">
        <v>4</v>
      </c>
      <c r="B221" s="25">
        <v>2</v>
      </c>
      <c r="C221" s="29">
        <v>39176</v>
      </c>
      <c r="D221" s="1">
        <v>3.4350000000000001</v>
      </c>
      <c r="E221" s="1">
        <v>3.4624999999999999</v>
      </c>
      <c r="F221" s="1">
        <f t="shared" si="45"/>
        <v>3.44875</v>
      </c>
      <c r="G221" s="1">
        <f t="shared" si="46"/>
        <v>2.7499999999999858E-2</v>
      </c>
      <c r="H221" s="1">
        <v>3.4624999999999999</v>
      </c>
      <c r="I221" s="1">
        <v>3.5225</v>
      </c>
      <c r="J221" s="21">
        <v>39252</v>
      </c>
      <c r="K221" s="23">
        <f t="shared" si="47"/>
        <v>7.9739035882565729E-3</v>
      </c>
      <c r="L221" s="23">
        <f t="shared" si="48"/>
        <v>9.3056549749463702E-3</v>
      </c>
      <c r="M221" s="23">
        <f t="shared" si="49"/>
        <v>1.7279558563202943E-2</v>
      </c>
      <c r="N221" s="28">
        <f t="shared" si="44"/>
        <v>6.0925010968886154E-2</v>
      </c>
      <c r="O221" s="20"/>
    </row>
    <row r="222" spans="1:15" ht="9.75" customHeight="1" x14ac:dyDescent="0.15">
      <c r="A222" s="25">
        <v>4</v>
      </c>
      <c r="B222" s="25">
        <v>2</v>
      </c>
      <c r="C222" s="29">
        <v>39177</v>
      </c>
      <c r="D222" s="1">
        <v>1.5149999999999999</v>
      </c>
      <c r="E222" s="1">
        <v>1.52</v>
      </c>
      <c r="F222" s="1">
        <f t="shared" si="45"/>
        <v>1.5175000000000001</v>
      </c>
      <c r="G222" s="1">
        <f t="shared" si="46"/>
        <v>5.0000000000001155E-3</v>
      </c>
      <c r="H222" s="1">
        <v>1.5325</v>
      </c>
      <c r="I222" s="1">
        <v>1.5425</v>
      </c>
      <c r="J222" s="21">
        <v>39252</v>
      </c>
      <c r="K222" s="23">
        <f t="shared" si="47"/>
        <v>3.2948929159803066E-3</v>
      </c>
      <c r="L222" s="23">
        <f t="shared" si="48"/>
        <v>3.2520325203251339E-3</v>
      </c>
      <c r="M222" s="23">
        <f t="shared" si="49"/>
        <v>6.54692543630544E-3</v>
      </c>
      <c r="N222" s="28">
        <f>((AVERAGE(H222:I222))-F222)/F222*365/(J222-C222)</f>
        <v>6.4140582097748547E-2</v>
      </c>
      <c r="O222" s="20"/>
    </row>
    <row r="223" spans="1:15" ht="9.75" customHeight="1" x14ac:dyDescent="0.15">
      <c r="A223" s="25">
        <v>4</v>
      </c>
      <c r="B223" s="25">
        <v>2</v>
      </c>
      <c r="C223" s="21">
        <v>39196</v>
      </c>
      <c r="D223" s="1">
        <v>18.59</v>
      </c>
      <c r="E223" s="1">
        <v>18.63</v>
      </c>
      <c r="F223" s="1">
        <f t="shared" si="45"/>
        <v>18.61</v>
      </c>
      <c r="G223" s="1">
        <f t="shared" si="46"/>
        <v>3.9999999999999147E-2</v>
      </c>
      <c r="H223" s="1">
        <v>18.747499999999999</v>
      </c>
      <c r="I223" s="1">
        <v>18.787500000000001</v>
      </c>
      <c r="J223" s="21">
        <v>39252</v>
      </c>
      <c r="K223" s="23">
        <f t="shared" si="47"/>
        <v>2.1493820526598145E-3</v>
      </c>
      <c r="L223" s="23">
        <f t="shared" si="48"/>
        <v>1.893013815798855E-16</v>
      </c>
      <c r="M223" s="23">
        <f t="shared" si="49"/>
        <v>2.1493820526600036E-3</v>
      </c>
      <c r="N223" s="27">
        <f t="shared" ref="N223:N230" si="50">((AVERAGE(H223:I223))-F223)/F223*365/(J223-C223)</f>
        <v>5.5161875335840549E-2</v>
      </c>
      <c r="O223" s="2"/>
    </row>
    <row r="224" spans="1:15" ht="9.75" customHeight="1" x14ac:dyDescent="0.15">
      <c r="A224" s="25">
        <v>4</v>
      </c>
      <c r="B224" s="25">
        <v>2</v>
      </c>
      <c r="C224" s="21">
        <v>39196</v>
      </c>
      <c r="D224" s="1">
        <v>5.05</v>
      </c>
      <c r="E224" s="1">
        <v>5.085</v>
      </c>
      <c r="F224" s="1">
        <f t="shared" si="45"/>
        <v>5.0674999999999999</v>
      </c>
      <c r="G224" s="1">
        <f t="shared" si="46"/>
        <v>3.5000000000000142E-2</v>
      </c>
      <c r="H224" s="1">
        <v>5.0925000000000002</v>
      </c>
      <c r="I224" s="1">
        <v>5.1275000000000004</v>
      </c>
      <c r="J224" s="21">
        <v>39252</v>
      </c>
      <c r="K224" s="23">
        <f t="shared" si="47"/>
        <v>6.9067587567834517E-3</v>
      </c>
      <c r="L224" s="23">
        <f t="shared" si="48"/>
        <v>0</v>
      </c>
      <c r="M224" s="23">
        <f t="shared" si="49"/>
        <v>6.9067587567834517E-3</v>
      </c>
      <c r="N224" s="27">
        <f t="shared" si="50"/>
        <v>5.4663824089083643E-2</v>
      </c>
      <c r="O224" s="2"/>
    </row>
    <row r="225" spans="1:15" ht="9.75" customHeight="1" x14ac:dyDescent="0.15">
      <c r="A225" s="25">
        <v>4</v>
      </c>
      <c r="B225" s="25">
        <v>2</v>
      </c>
      <c r="C225" s="21">
        <v>39196</v>
      </c>
      <c r="D225" s="1">
        <v>1.2875000000000001</v>
      </c>
      <c r="E225" s="1">
        <v>1.2925</v>
      </c>
      <c r="F225" s="1">
        <f t="shared" si="45"/>
        <v>1.29</v>
      </c>
      <c r="G225" s="1">
        <f t="shared" si="46"/>
        <v>4.9999999999998934E-3</v>
      </c>
      <c r="H225" s="1">
        <v>1.2925</v>
      </c>
      <c r="I225" s="1">
        <v>1.3049999999999999</v>
      </c>
      <c r="J225" s="21">
        <v>39252</v>
      </c>
      <c r="K225" s="23">
        <f t="shared" si="47"/>
        <v>3.8759689922479791E-3</v>
      </c>
      <c r="L225" s="23">
        <f t="shared" si="48"/>
        <v>5.7747834456208366E-3</v>
      </c>
      <c r="M225" s="23">
        <f t="shared" si="49"/>
        <v>9.6507524378688161E-3</v>
      </c>
      <c r="N225" s="27">
        <f t="shared" si="50"/>
        <v>4.4210271317829633E-2</v>
      </c>
      <c r="O225" s="2"/>
    </row>
    <row r="226" spans="1:15" ht="9.75" customHeight="1" x14ac:dyDescent="0.15">
      <c r="A226" s="25">
        <v>1</v>
      </c>
      <c r="B226" s="25">
        <v>3</v>
      </c>
      <c r="C226" s="21">
        <v>39196</v>
      </c>
      <c r="D226" s="1">
        <v>1.54</v>
      </c>
      <c r="E226" s="1">
        <v>1.5425</v>
      </c>
      <c r="F226" s="1">
        <f t="shared" si="45"/>
        <v>1.54125</v>
      </c>
      <c r="G226" s="1">
        <f t="shared" si="46"/>
        <v>2.4999999999999467E-3</v>
      </c>
      <c r="H226" s="1">
        <v>1.5475000000000001</v>
      </c>
      <c r="I226" s="1">
        <v>1.5625</v>
      </c>
      <c r="J226" s="21">
        <v>39252</v>
      </c>
      <c r="K226" s="23">
        <f t="shared" si="47"/>
        <v>1.6220600162205655E-3</v>
      </c>
      <c r="L226" s="23">
        <f t="shared" si="48"/>
        <v>8.0385852090031854E-3</v>
      </c>
      <c r="M226" s="23">
        <f t="shared" si="49"/>
        <v>9.6606452252237518E-3</v>
      </c>
      <c r="N226" s="27">
        <f t="shared" si="50"/>
        <v>5.8147955045765906E-2</v>
      </c>
      <c r="O226" s="1"/>
    </row>
    <row r="227" spans="1:15" ht="9.75" customHeight="1" x14ac:dyDescent="0.15">
      <c r="A227" s="25">
        <v>4</v>
      </c>
      <c r="B227" s="25">
        <v>2</v>
      </c>
      <c r="C227" s="21">
        <v>39196</v>
      </c>
      <c r="D227" s="1">
        <v>5.7649999999999997</v>
      </c>
      <c r="E227" s="1">
        <v>5.7750000000000004</v>
      </c>
      <c r="F227" s="1">
        <f>AVERAGE(D227:E227)</f>
        <v>5.77</v>
      </c>
      <c r="G227" s="1">
        <f>E227-D227</f>
        <v>1.0000000000000675E-2</v>
      </c>
      <c r="H227" s="1">
        <v>5.8025000000000002</v>
      </c>
      <c r="I227" s="1">
        <v>5.84</v>
      </c>
      <c r="J227" s="21">
        <v>39252</v>
      </c>
      <c r="K227" s="23">
        <f>G227/F227</f>
        <v>1.7331022530330462E-3</v>
      </c>
      <c r="L227" s="23">
        <f>(I227-H227-G227)/AVERAGE(H227:I227)</f>
        <v>4.7240712905302074E-3</v>
      </c>
      <c r="M227" s="23">
        <f>SUM(K227:L227)</f>
        <v>6.4571735435632535E-3</v>
      </c>
      <c r="N227" s="27">
        <f>((AVERAGE(H227:I227))-F227)/F227*365/(J227-C227)</f>
        <v>5.7892578608567002E-2</v>
      </c>
      <c r="O227" s="20"/>
    </row>
    <row r="228" spans="1:15" ht="9.75" customHeight="1" x14ac:dyDescent="0.15">
      <c r="A228" s="25">
        <v>4</v>
      </c>
      <c r="B228" s="25">
        <v>3</v>
      </c>
      <c r="C228" s="21">
        <v>39196</v>
      </c>
      <c r="D228" s="1">
        <v>7.27</v>
      </c>
      <c r="E228" s="1">
        <v>7.29</v>
      </c>
      <c r="F228" s="1">
        <f>AVERAGE(D228:E228)</f>
        <v>7.2799999999999994</v>
      </c>
      <c r="G228" s="1">
        <f>E228-D228</f>
        <v>2.0000000000000462E-2</v>
      </c>
      <c r="H228" s="1">
        <v>7.3324999999999996</v>
      </c>
      <c r="I228" s="1">
        <v>7.3525</v>
      </c>
      <c r="J228" s="21">
        <v>39252</v>
      </c>
      <c r="K228" s="23">
        <f>G228/F228</f>
        <v>2.7472527472528108E-3</v>
      </c>
      <c r="L228" s="23">
        <f>(I228-H228-G228)/AVERAGE(H228:I228)</f>
        <v>0</v>
      </c>
      <c r="M228" s="23">
        <f>SUM(K228:L228)</f>
        <v>2.7472527472528108E-3</v>
      </c>
      <c r="N228" s="27">
        <f t="shared" si="50"/>
        <v>5.5956877943485091E-2</v>
      </c>
      <c r="O228" s="20"/>
    </row>
    <row r="229" spans="1:15" ht="9.75" customHeight="1" x14ac:dyDescent="0.15">
      <c r="A229" s="25">
        <v>1</v>
      </c>
      <c r="B229" s="25">
        <v>3</v>
      </c>
      <c r="C229" s="21">
        <v>39196</v>
      </c>
      <c r="D229" s="1">
        <v>1.51</v>
      </c>
      <c r="E229" s="1">
        <v>1.5125</v>
      </c>
      <c r="F229" s="1">
        <f>AVERAGE(D229:E229)</f>
        <v>1.51125</v>
      </c>
      <c r="G229" s="1">
        <f>E229-D229</f>
        <v>2.4999999999999467E-3</v>
      </c>
      <c r="H229" s="1">
        <v>1.5313000000000001</v>
      </c>
      <c r="I229" s="1">
        <v>1.5523</v>
      </c>
      <c r="J229" s="21">
        <v>39434</v>
      </c>
      <c r="K229" s="23">
        <f>G229/F229</f>
        <v>1.6542597187758125E-3</v>
      </c>
      <c r="L229" s="23">
        <f>(I229-H229-G229)/AVERAGE(H229:I229)</f>
        <v>1.1998962251913322E-2</v>
      </c>
      <c r="M229" s="23">
        <f>SUM(K229:L229)</f>
        <v>1.3653221970689135E-2</v>
      </c>
      <c r="N229" s="27">
        <f t="shared" si="50"/>
        <v>3.100207825065518E-2</v>
      </c>
      <c r="O229" s="20"/>
    </row>
    <row r="230" spans="1:15" x14ac:dyDescent="0.15">
      <c r="A230" s="8">
        <v>4</v>
      </c>
      <c r="B230" s="8">
        <v>2</v>
      </c>
      <c r="C230" s="21">
        <v>39196</v>
      </c>
      <c r="D230" s="1">
        <v>3.1924999999999999</v>
      </c>
      <c r="E230" s="1">
        <v>3.2050000000000001</v>
      </c>
      <c r="F230" s="1">
        <f>AVERAGE(D230:E230)</f>
        <v>3.19875</v>
      </c>
      <c r="G230" s="1">
        <f>E230-D230</f>
        <v>1.2500000000000178E-2</v>
      </c>
      <c r="H230" s="1">
        <v>3.22</v>
      </c>
      <c r="I230" s="1">
        <v>3.2250000000000001</v>
      </c>
      <c r="J230" s="21">
        <v>39252</v>
      </c>
      <c r="K230" s="23">
        <f>G230/F230</f>
        <v>3.9077764751856746E-3</v>
      </c>
      <c r="L230" s="23">
        <f>(I230-H230-G230)/AVERAGE(H230:I230)</f>
        <v>-2.3273855702095527E-3</v>
      </c>
      <c r="M230" s="23">
        <f>SUM(K230:L230)</f>
        <v>1.5803909049761219E-3</v>
      </c>
      <c r="N230" s="27">
        <f t="shared" si="50"/>
        <v>4.8393624741807958E-2</v>
      </c>
      <c r="O230" s="20"/>
    </row>
    <row r="231" spans="1:15" x14ac:dyDescent="0.15"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20"/>
    </row>
    <row r="232" spans="1:15" x14ac:dyDescent="0.15"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20"/>
    </row>
    <row r="233" spans="1:15" x14ac:dyDescent="0.15"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20"/>
    </row>
    <row r="234" spans="1:15" x14ac:dyDescent="0.15"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20"/>
    </row>
    <row r="235" spans="1:15" x14ac:dyDescent="0.15"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20"/>
    </row>
    <row r="236" spans="1:15" x14ac:dyDescent="0.15"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20"/>
    </row>
    <row r="237" spans="1:15" x14ac:dyDescent="0.15"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20"/>
    </row>
    <row r="238" spans="1:15" x14ac:dyDescent="0.15"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20"/>
    </row>
    <row r="239" spans="1:15" x14ac:dyDescent="0.15"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20"/>
    </row>
    <row r="240" spans="1:15" x14ac:dyDescent="0.15"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20"/>
    </row>
    <row r="241" spans="4:15" x14ac:dyDescent="0.15"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20"/>
    </row>
    <row r="242" spans="4:15" x14ac:dyDescent="0.15"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20"/>
    </row>
    <row r="243" spans="4:15" x14ac:dyDescent="0.15"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20"/>
    </row>
    <row r="244" spans="4:15" x14ac:dyDescent="0.15"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20"/>
    </row>
    <row r="245" spans="4:15" x14ac:dyDescent="0.15"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20"/>
    </row>
    <row r="246" spans="4:15" x14ac:dyDescent="0.15"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20"/>
    </row>
    <row r="247" spans="4:15" x14ac:dyDescent="0.15"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20"/>
    </row>
    <row r="248" spans="4:15" x14ac:dyDescent="0.15"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20"/>
    </row>
    <row r="249" spans="4:15" x14ac:dyDescent="0.15"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20"/>
    </row>
    <row r="250" spans="4:15" x14ac:dyDescent="0.15"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20"/>
    </row>
    <row r="251" spans="4:15" x14ac:dyDescent="0.15"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20"/>
    </row>
    <row r="252" spans="4:15" x14ac:dyDescent="0.15"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20"/>
    </row>
    <row r="253" spans="4:15" x14ac:dyDescent="0.15"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20"/>
    </row>
    <row r="254" spans="4:15" x14ac:dyDescent="0.15"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20"/>
    </row>
    <row r="255" spans="4:15" x14ac:dyDescent="0.15"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20"/>
    </row>
    <row r="256" spans="4:15" x14ac:dyDescent="0.15"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20"/>
    </row>
    <row r="257" spans="4:15" x14ac:dyDescent="0.15"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20"/>
    </row>
    <row r="258" spans="4:15" x14ac:dyDescent="0.15"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20"/>
    </row>
    <row r="259" spans="4:15" x14ac:dyDescent="0.15"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20"/>
    </row>
    <row r="260" spans="4:15" x14ac:dyDescent="0.15"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20"/>
    </row>
    <row r="261" spans="4:15" x14ac:dyDescent="0.15"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20"/>
    </row>
    <row r="262" spans="4:15" x14ac:dyDescent="0.15"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20"/>
    </row>
    <row r="263" spans="4:15" x14ac:dyDescent="0.15"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20"/>
    </row>
    <row r="264" spans="4:15" x14ac:dyDescent="0.15"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20"/>
    </row>
    <row r="265" spans="4:15" x14ac:dyDescent="0.15"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20"/>
    </row>
    <row r="266" spans="4:15" x14ac:dyDescent="0.15"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20"/>
    </row>
    <row r="267" spans="4:15" x14ac:dyDescent="0.15"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20"/>
    </row>
    <row r="268" spans="4:15" x14ac:dyDescent="0.15"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20"/>
    </row>
    <row r="269" spans="4:15" x14ac:dyDescent="0.15"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20"/>
    </row>
    <row r="270" spans="4:15" x14ac:dyDescent="0.15"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20"/>
    </row>
    <row r="271" spans="4:15" x14ac:dyDescent="0.15"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20"/>
    </row>
    <row r="272" spans="4:15" x14ac:dyDescent="0.15"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20"/>
    </row>
    <row r="273" spans="4:15" x14ac:dyDescent="0.15"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20"/>
    </row>
    <row r="274" spans="4:15" x14ac:dyDescent="0.15"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20"/>
    </row>
    <row r="275" spans="4:15" x14ac:dyDescent="0.15"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20"/>
    </row>
    <row r="276" spans="4:15" x14ac:dyDescent="0.15"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20"/>
    </row>
    <row r="277" spans="4:15" x14ac:dyDescent="0.15"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20"/>
    </row>
    <row r="278" spans="4:15" x14ac:dyDescent="0.15"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20"/>
    </row>
    <row r="279" spans="4:15" x14ac:dyDescent="0.15"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20"/>
    </row>
    <row r="280" spans="4:15" x14ac:dyDescent="0.15"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20"/>
    </row>
    <row r="281" spans="4:15" x14ac:dyDescent="0.15"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20"/>
    </row>
    <row r="282" spans="4:15" x14ac:dyDescent="0.15"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20"/>
    </row>
    <row r="283" spans="4:15" x14ac:dyDescent="0.15"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20"/>
    </row>
    <row r="284" spans="4:15" x14ac:dyDescent="0.15"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20"/>
    </row>
    <row r="285" spans="4:15" x14ac:dyDescent="0.15"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20"/>
    </row>
    <row r="286" spans="4:15" x14ac:dyDescent="0.15"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20"/>
    </row>
    <row r="287" spans="4:15" x14ac:dyDescent="0.15"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20"/>
    </row>
    <row r="288" spans="4:15" x14ac:dyDescent="0.15"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20"/>
    </row>
    <row r="289" spans="4:15" x14ac:dyDescent="0.15"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20"/>
    </row>
    <row r="290" spans="4:15" x14ac:dyDescent="0.15"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20"/>
    </row>
    <row r="291" spans="4:15" x14ac:dyDescent="0.15"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20"/>
    </row>
    <row r="292" spans="4:15" x14ac:dyDescent="0.15"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20"/>
    </row>
    <row r="293" spans="4:15" x14ac:dyDescent="0.15"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20"/>
    </row>
    <row r="294" spans="4:15" x14ac:dyDescent="0.15"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20"/>
    </row>
    <row r="295" spans="4:15" x14ac:dyDescent="0.15"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20"/>
    </row>
    <row r="296" spans="4:15" x14ac:dyDescent="0.15"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20"/>
    </row>
    <row r="297" spans="4:15" x14ac:dyDescent="0.15"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20"/>
    </row>
    <row r="298" spans="4:15" x14ac:dyDescent="0.15"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20"/>
    </row>
    <row r="299" spans="4:15" x14ac:dyDescent="0.15"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20"/>
    </row>
    <row r="300" spans="4:15" x14ac:dyDescent="0.15"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20"/>
    </row>
    <row r="301" spans="4:15" x14ac:dyDescent="0.15"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20"/>
    </row>
    <row r="302" spans="4:15" x14ac:dyDescent="0.15"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20"/>
    </row>
    <row r="303" spans="4:15" x14ac:dyDescent="0.15"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20"/>
    </row>
    <row r="304" spans="4:15" x14ac:dyDescent="0.15"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20"/>
    </row>
    <row r="305" spans="4:15" x14ac:dyDescent="0.15"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20"/>
    </row>
    <row r="306" spans="4:15" x14ac:dyDescent="0.15"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20"/>
    </row>
    <row r="307" spans="4:15" x14ac:dyDescent="0.15"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20"/>
    </row>
    <row r="308" spans="4:15" x14ac:dyDescent="0.15"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20"/>
    </row>
    <row r="309" spans="4:15" x14ac:dyDescent="0.15"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20"/>
    </row>
    <row r="310" spans="4:15" x14ac:dyDescent="0.15"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20"/>
    </row>
    <row r="311" spans="4:15" x14ac:dyDescent="0.15"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20"/>
    </row>
    <row r="312" spans="4:15" x14ac:dyDescent="0.15"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20"/>
    </row>
    <row r="313" spans="4:15" x14ac:dyDescent="0.15"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20"/>
    </row>
    <row r="314" spans="4:15" x14ac:dyDescent="0.15"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20"/>
    </row>
    <row r="315" spans="4:15" x14ac:dyDescent="0.15"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20"/>
    </row>
    <row r="316" spans="4:15" x14ac:dyDescent="0.15"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20"/>
    </row>
    <row r="317" spans="4:15" x14ac:dyDescent="0.15"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20"/>
    </row>
    <row r="318" spans="4:15" x14ac:dyDescent="0.15"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20"/>
    </row>
    <row r="319" spans="4:15" x14ac:dyDescent="0.15"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20"/>
    </row>
    <row r="320" spans="4:15" x14ac:dyDescent="0.15"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20"/>
    </row>
    <row r="321" spans="4:15" x14ac:dyDescent="0.15"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20"/>
    </row>
    <row r="322" spans="4:15" x14ac:dyDescent="0.15"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20"/>
    </row>
    <row r="323" spans="4:15" x14ac:dyDescent="0.15"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20"/>
    </row>
    <row r="324" spans="4:15" x14ac:dyDescent="0.15"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20"/>
    </row>
    <row r="325" spans="4:15" x14ac:dyDescent="0.15"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20"/>
    </row>
    <row r="326" spans="4:15" x14ac:dyDescent="0.15"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20"/>
    </row>
    <row r="327" spans="4:15" x14ac:dyDescent="0.15"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20"/>
    </row>
    <row r="328" spans="4:15" x14ac:dyDescent="0.15"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20"/>
    </row>
    <row r="329" spans="4:15" x14ac:dyDescent="0.15"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20"/>
    </row>
    <row r="330" spans="4:15" x14ac:dyDescent="0.15"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20"/>
    </row>
    <row r="331" spans="4:15" x14ac:dyDescent="0.15"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20"/>
    </row>
    <row r="332" spans="4:15" x14ac:dyDescent="0.15"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20"/>
    </row>
    <row r="333" spans="4:15" x14ac:dyDescent="0.15"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20"/>
    </row>
    <row r="334" spans="4:15" x14ac:dyDescent="0.15"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20"/>
    </row>
    <row r="335" spans="4:15" x14ac:dyDescent="0.15"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20"/>
    </row>
    <row r="336" spans="4:15" x14ac:dyDescent="0.15"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20"/>
    </row>
    <row r="337" spans="4:15" x14ac:dyDescent="0.15"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20"/>
    </row>
    <row r="338" spans="4:15" x14ac:dyDescent="0.15"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20"/>
    </row>
    <row r="339" spans="4:15" x14ac:dyDescent="0.15"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20"/>
    </row>
    <row r="340" spans="4:15" x14ac:dyDescent="0.15"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20"/>
    </row>
    <row r="341" spans="4:15" x14ac:dyDescent="0.15"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20"/>
    </row>
    <row r="342" spans="4:15" x14ac:dyDescent="0.15"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20"/>
    </row>
    <row r="343" spans="4:15" x14ac:dyDescent="0.15"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20"/>
    </row>
    <row r="344" spans="4:15" x14ac:dyDescent="0.15"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20"/>
    </row>
    <row r="345" spans="4:15" x14ac:dyDescent="0.15"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20"/>
    </row>
    <row r="346" spans="4:15" x14ac:dyDescent="0.15"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20"/>
    </row>
    <row r="347" spans="4:15" x14ac:dyDescent="0.15"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20"/>
    </row>
    <row r="348" spans="4:15" x14ac:dyDescent="0.15"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20"/>
    </row>
    <row r="349" spans="4:15" x14ac:dyDescent="0.15"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20"/>
    </row>
    <row r="350" spans="4:15" x14ac:dyDescent="0.15"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20"/>
    </row>
    <row r="351" spans="4:15" x14ac:dyDescent="0.15"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20"/>
    </row>
    <row r="352" spans="4:15" x14ac:dyDescent="0.15"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20"/>
    </row>
    <row r="353" spans="4:15" x14ac:dyDescent="0.15"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20"/>
    </row>
    <row r="354" spans="4:15" x14ac:dyDescent="0.15"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20"/>
    </row>
    <row r="355" spans="4:15" x14ac:dyDescent="0.15"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20"/>
    </row>
    <row r="356" spans="4:15" x14ac:dyDescent="0.15"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20"/>
    </row>
    <row r="357" spans="4:15" x14ac:dyDescent="0.15"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20"/>
    </row>
    <row r="358" spans="4:15" x14ac:dyDescent="0.15"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20"/>
    </row>
    <row r="359" spans="4:15" x14ac:dyDescent="0.15"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20"/>
    </row>
    <row r="360" spans="4:15" x14ac:dyDescent="0.15"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20"/>
    </row>
    <row r="361" spans="4:15" x14ac:dyDescent="0.15"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20"/>
    </row>
    <row r="362" spans="4:15" x14ac:dyDescent="0.15"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20"/>
    </row>
    <row r="363" spans="4:15" x14ac:dyDescent="0.15"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20"/>
    </row>
    <row r="364" spans="4:15" x14ac:dyDescent="0.15"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20"/>
    </row>
    <row r="365" spans="4:15" x14ac:dyDescent="0.15"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20"/>
    </row>
    <row r="366" spans="4:15" x14ac:dyDescent="0.15"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20"/>
    </row>
    <row r="367" spans="4:15" x14ac:dyDescent="0.15"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20"/>
    </row>
    <row r="368" spans="4:15" x14ac:dyDescent="0.15"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20"/>
    </row>
    <row r="369" spans="4:15" x14ac:dyDescent="0.15"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20"/>
    </row>
    <row r="370" spans="4:15" x14ac:dyDescent="0.15"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20"/>
    </row>
    <row r="371" spans="4:15" x14ac:dyDescent="0.15"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20"/>
    </row>
    <row r="372" spans="4:15" x14ac:dyDescent="0.15"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20"/>
    </row>
    <row r="373" spans="4:15" x14ac:dyDescent="0.15"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20"/>
    </row>
    <row r="374" spans="4:15" x14ac:dyDescent="0.15"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20"/>
    </row>
    <row r="375" spans="4:15" x14ac:dyDescent="0.15"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20"/>
    </row>
    <row r="376" spans="4:15" x14ac:dyDescent="0.15"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20"/>
    </row>
    <row r="377" spans="4:15" x14ac:dyDescent="0.15"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20"/>
    </row>
    <row r="378" spans="4:15" x14ac:dyDescent="0.15"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20"/>
    </row>
    <row r="379" spans="4:15" x14ac:dyDescent="0.15"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20"/>
    </row>
    <row r="380" spans="4:15" x14ac:dyDescent="0.15"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20"/>
    </row>
    <row r="381" spans="4:15" x14ac:dyDescent="0.15"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20"/>
    </row>
    <row r="382" spans="4:15" x14ac:dyDescent="0.15"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20"/>
    </row>
    <row r="383" spans="4:15" x14ac:dyDescent="0.15"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20"/>
    </row>
    <row r="384" spans="4:15" x14ac:dyDescent="0.15"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20"/>
    </row>
    <row r="385" spans="4:15" x14ac:dyDescent="0.15"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20"/>
    </row>
    <row r="386" spans="4:15" x14ac:dyDescent="0.15"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20"/>
    </row>
    <row r="387" spans="4:15" x14ac:dyDescent="0.15"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20"/>
    </row>
    <row r="388" spans="4:15" x14ac:dyDescent="0.15"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20"/>
    </row>
    <row r="389" spans="4:15" x14ac:dyDescent="0.15"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20"/>
    </row>
    <row r="390" spans="4:15" x14ac:dyDescent="0.15"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20"/>
    </row>
    <row r="391" spans="4:15" x14ac:dyDescent="0.15"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20"/>
    </row>
    <row r="392" spans="4:15" x14ac:dyDescent="0.15"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20"/>
    </row>
    <row r="393" spans="4:15" x14ac:dyDescent="0.15"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20"/>
    </row>
    <row r="394" spans="4:15" x14ac:dyDescent="0.15"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20"/>
    </row>
    <row r="395" spans="4:15" x14ac:dyDescent="0.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20"/>
    </row>
    <row r="396" spans="4:15" x14ac:dyDescent="0.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20"/>
    </row>
    <row r="397" spans="4:15" x14ac:dyDescent="0.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20"/>
    </row>
    <row r="398" spans="4:15" x14ac:dyDescent="0.15"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20"/>
    </row>
    <row r="399" spans="4:15" x14ac:dyDescent="0.15"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20"/>
    </row>
    <row r="400" spans="4:15" x14ac:dyDescent="0.15"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20"/>
    </row>
    <row r="401" spans="4:15" x14ac:dyDescent="0.15"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20"/>
    </row>
    <row r="402" spans="4:15" x14ac:dyDescent="0.15"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20"/>
    </row>
    <row r="403" spans="4:15" x14ac:dyDescent="0.15"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20"/>
    </row>
    <row r="404" spans="4:15" x14ac:dyDescent="0.15"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20"/>
    </row>
    <row r="405" spans="4:15" x14ac:dyDescent="0.15"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20"/>
    </row>
    <row r="406" spans="4:15" x14ac:dyDescent="0.15"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20"/>
    </row>
    <row r="407" spans="4:15" x14ac:dyDescent="0.15"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20"/>
    </row>
    <row r="408" spans="4:15" x14ac:dyDescent="0.15"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20"/>
    </row>
    <row r="409" spans="4:15" x14ac:dyDescent="0.15"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20"/>
    </row>
    <row r="410" spans="4:15" x14ac:dyDescent="0.15"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20"/>
    </row>
    <row r="411" spans="4:15" x14ac:dyDescent="0.15"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20"/>
    </row>
    <row r="412" spans="4:15" x14ac:dyDescent="0.15"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20"/>
    </row>
    <row r="413" spans="4:15" x14ac:dyDescent="0.15"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20"/>
    </row>
    <row r="414" spans="4:15" x14ac:dyDescent="0.15"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20"/>
    </row>
    <row r="415" spans="4:15" x14ac:dyDescent="0.15"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20"/>
    </row>
    <row r="416" spans="4:15" x14ac:dyDescent="0.15"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20"/>
    </row>
    <row r="417" spans="4:15" x14ac:dyDescent="0.15"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20"/>
    </row>
    <row r="418" spans="4:15" x14ac:dyDescent="0.15"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20"/>
    </row>
    <row r="419" spans="4:15" x14ac:dyDescent="0.15"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20"/>
    </row>
    <row r="420" spans="4:15" x14ac:dyDescent="0.15"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20"/>
    </row>
    <row r="421" spans="4:15" x14ac:dyDescent="0.15"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20"/>
    </row>
    <row r="422" spans="4:15" x14ac:dyDescent="0.15"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20"/>
    </row>
    <row r="423" spans="4:15" x14ac:dyDescent="0.15"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20"/>
    </row>
    <row r="424" spans="4:15" x14ac:dyDescent="0.15"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20"/>
    </row>
    <row r="425" spans="4:15" x14ac:dyDescent="0.15"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20"/>
    </row>
    <row r="426" spans="4:15" x14ac:dyDescent="0.15"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20"/>
    </row>
    <row r="427" spans="4:15" x14ac:dyDescent="0.15"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20"/>
    </row>
    <row r="428" spans="4:15" x14ac:dyDescent="0.15"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20"/>
    </row>
    <row r="429" spans="4:15" x14ac:dyDescent="0.15"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4:15" x14ac:dyDescent="0.15"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4:15" x14ac:dyDescent="0.15"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4:15" x14ac:dyDescent="0.15"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4:15" x14ac:dyDescent="0.15"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4:15" x14ac:dyDescent="0.15"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4:15" x14ac:dyDescent="0.15"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4:15" x14ac:dyDescent="0.15"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4:15" x14ac:dyDescent="0.15"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4:15" x14ac:dyDescent="0.15"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4:15" x14ac:dyDescent="0.15"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4:15" x14ac:dyDescent="0.15"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4:15" x14ac:dyDescent="0.15"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4:15" x14ac:dyDescent="0.15"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4:15" x14ac:dyDescent="0.15"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4:15" x14ac:dyDescent="0.15"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4:15" x14ac:dyDescent="0.15"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4:15" x14ac:dyDescent="0.15"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4:15" x14ac:dyDescent="0.15"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4:15" x14ac:dyDescent="0.15"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4:15" x14ac:dyDescent="0.15"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4:15" x14ac:dyDescent="0.15"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4:15" x14ac:dyDescent="0.15"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4:15" x14ac:dyDescent="0.15"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4:15" x14ac:dyDescent="0.15"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4:15" x14ac:dyDescent="0.15"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4:15" x14ac:dyDescent="0.15"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4:15" x14ac:dyDescent="0.15"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4:15" x14ac:dyDescent="0.15"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4:15" x14ac:dyDescent="0.15"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4:15" x14ac:dyDescent="0.15"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4:15" x14ac:dyDescent="0.15"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4:15" x14ac:dyDescent="0.15"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4:15" x14ac:dyDescent="0.15"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4:15" x14ac:dyDescent="0.15"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4:15" x14ac:dyDescent="0.15"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4:15" x14ac:dyDescent="0.15"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4:15" x14ac:dyDescent="0.15"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4:15" x14ac:dyDescent="0.15"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4:15" x14ac:dyDescent="0.15"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</row>
    <row r="469" spans="4:15" x14ac:dyDescent="0.15"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</row>
    <row r="470" spans="4:15" x14ac:dyDescent="0.15"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</row>
    <row r="471" spans="4:15" x14ac:dyDescent="0.15"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</row>
    <row r="472" spans="4:15" x14ac:dyDescent="0.15"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</row>
    <row r="473" spans="4:15" x14ac:dyDescent="0.15"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</row>
    <row r="474" spans="4:15" x14ac:dyDescent="0.15"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</row>
    <row r="475" spans="4:15" x14ac:dyDescent="0.15"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</row>
    <row r="476" spans="4:15" x14ac:dyDescent="0.15"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</row>
    <row r="477" spans="4:15" x14ac:dyDescent="0.15"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</row>
    <row r="478" spans="4:15" x14ac:dyDescent="0.15"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</row>
    <row r="479" spans="4:15" x14ac:dyDescent="0.15"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4:15" x14ac:dyDescent="0.15"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4:15" x14ac:dyDescent="0.15"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4:15" x14ac:dyDescent="0.15"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4:15" x14ac:dyDescent="0.15"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</row>
    <row r="484" spans="4:15" x14ac:dyDescent="0.15"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</row>
    <row r="485" spans="4:15" x14ac:dyDescent="0.15"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</row>
    <row r="486" spans="4:15" x14ac:dyDescent="0.15"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</row>
    <row r="487" spans="4:15" x14ac:dyDescent="0.15"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</row>
    <row r="488" spans="4:15" x14ac:dyDescent="0.15"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4:15" x14ac:dyDescent="0.15"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4:15" x14ac:dyDescent="0.15"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4:15" x14ac:dyDescent="0.15"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4:15" x14ac:dyDescent="0.15"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4:15" x14ac:dyDescent="0.15"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4:15" x14ac:dyDescent="0.15"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4:15" x14ac:dyDescent="0.15"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4:15" x14ac:dyDescent="0.15"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4:15" x14ac:dyDescent="0.15"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4:15" x14ac:dyDescent="0.15"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4:15" x14ac:dyDescent="0.15"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4:15" x14ac:dyDescent="0.15"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4:15" x14ac:dyDescent="0.15"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4:15" x14ac:dyDescent="0.15"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4:15" x14ac:dyDescent="0.15"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4:15" x14ac:dyDescent="0.15"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4:15" x14ac:dyDescent="0.15"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4:15" x14ac:dyDescent="0.15"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4:15" x14ac:dyDescent="0.15"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4:15" x14ac:dyDescent="0.15"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4:15" x14ac:dyDescent="0.15"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</row>
    <row r="510" spans="4:15" x14ac:dyDescent="0.15"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4:15" x14ac:dyDescent="0.15"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4:15" x14ac:dyDescent="0.15"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4:15" x14ac:dyDescent="0.15"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4:15" x14ac:dyDescent="0.15"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</row>
    <row r="515" spans="4:15" x14ac:dyDescent="0.15"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</row>
    <row r="516" spans="4:15" x14ac:dyDescent="0.15"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</row>
    <row r="517" spans="4:15" x14ac:dyDescent="0.15"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</row>
    <row r="518" spans="4:15" x14ac:dyDescent="0.15"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</row>
    <row r="519" spans="4:15" x14ac:dyDescent="0.15"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4:15" x14ac:dyDescent="0.15"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4:15" x14ac:dyDescent="0.15"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4:15" x14ac:dyDescent="0.15"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</row>
    <row r="523" spans="4:15" x14ac:dyDescent="0.15"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</row>
    <row r="524" spans="4:15" x14ac:dyDescent="0.15"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4:15" x14ac:dyDescent="0.15"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4:15" x14ac:dyDescent="0.15"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4:15" x14ac:dyDescent="0.15"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4:15" x14ac:dyDescent="0.15"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4:15" x14ac:dyDescent="0.15"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4:15" x14ac:dyDescent="0.15"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4:15" x14ac:dyDescent="0.15"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4:15" x14ac:dyDescent="0.15"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4:15" x14ac:dyDescent="0.15"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4:15" x14ac:dyDescent="0.15"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4:15" x14ac:dyDescent="0.15"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4:15" x14ac:dyDescent="0.15"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4:15" x14ac:dyDescent="0.15"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4:15" x14ac:dyDescent="0.15"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4:15" x14ac:dyDescent="0.15"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4:15" x14ac:dyDescent="0.15"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4:15" x14ac:dyDescent="0.15"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4:15" x14ac:dyDescent="0.15"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4:15" x14ac:dyDescent="0.15"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4:15" x14ac:dyDescent="0.15"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4:15" x14ac:dyDescent="0.15"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4:15" x14ac:dyDescent="0.15"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4:15" x14ac:dyDescent="0.15"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4:15" x14ac:dyDescent="0.15"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4:15" x14ac:dyDescent="0.15"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4:15" x14ac:dyDescent="0.15"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4:15" x14ac:dyDescent="0.15"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4:15" x14ac:dyDescent="0.15"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4:15" x14ac:dyDescent="0.15"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4:15" x14ac:dyDescent="0.15"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4:15" x14ac:dyDescent="0.15"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4:15" x14ac:dyDescent="0.15"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4:15" x14ac:dyDescent="0.15"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4:15" x14ac:dyDescent="0.15"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4:15" x14ac:dyDescent="0.15"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4:15" x14ac:dyDescent="0.15"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4:15" x14ac:dyDescent="0.15"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4:15" x14ac:dyDescent="0.15"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4:15" x14ac:dyDescent="0.15"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4:15" x14ac:dyDescent="0.15"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4:15" x14ac:dyDescent="0.15"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4:15" x14ac:dyDescent="0.15"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4:15" x14ac:dyDescent="0.15"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4:15" x14ac:dyDescent="0.15"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4:15" x14ac:dyDescent="0.15"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4:15" x14ac:dyDescent="0.15"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4:15" x14ac:dyDescent="0.15"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4:15" x14ac:dyDescent="0.15"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4:15" x14ac:dyDescent="0.15"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4:15" x14ac:dyDescent="0.15"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4:15" x14ac:dyDescent="0.15"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4:15" x14ac:dyDescent="0.15"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4:15" x14ac:dyDescent="0.15"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4:15" x14ac:dyDescent="0.15"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4:15" x14ac:dyDescent="0.15"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4:15" x14ac:dyDescent="0.15"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4:15" x14ac:dyDescent="0.15"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4:15" x14ac:dyDescent="0.15"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4:15" x14ac:dyDescent="0.15"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4:15" x14ac:dyDescent="0.15"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4:15" x14ac:dyDescent="0.15"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4:15" x14ac:dyDescent="0.15"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4:15" x14ac:dyDescent="0.15"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4:15" x14ac:dyDescent="0.15"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4:15" x14ac:dyDescent="0.15"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4:15" x14ac:dyDescent="0.15"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4:15" x14ac:dyDescent="0.15"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4:15" x14ac:dyDescent="0.15"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4:15" x14ac:dyDescent="0.15"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4:15" x14ac:dyDescent="0.15"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4:15" x14ac:dyDescent="0.15"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4:15" x14ac:dyDescent="0.15"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4:15" x14ac:dyDescent="0.15"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4:15" x14ac:dyDescent="0.15"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4:15" x14ac:dyDescent="0.15"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4:15" x14ac:dyDescent="0.15"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4:15" x14ac:dyDescent="0.15"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4:15" x14ac:dyDescent="0.15"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4:15" x14ac:dyDescent="0.15"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4:15" x14ac:dyDescent="0.15"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4:15" x14ac:dyDescent="0.15"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4:15" x14ac:dyDescent="0.15"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4:15" x14ac:dyDescent="0.15"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4:15" x14ac:dyDescent="0.15"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4:15" x14ac:dyDescent="0.15"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4:15" x14ac:dyDescent="0.15"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4:15" x14ac:dyDescent="0.15"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4:15" x14ac:dyDescent="0.15"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4:15" x14ac:dyDescent="0.15"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4:15" x14ac:dyDescent="0.15"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4:15" x14ac:dyDescent="0.15"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4:15" x14ac:dyDescent="0.15"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4:15" x14ac:dyDescent="0.15"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4:15" x14ac:dyDescent="0.15"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4:15" x14ac:dyDescent="0.15"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4:15" x14ac:dyDescent="0.15"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4:15" x14ac:dyDescent="0.15"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4:15" x14ac:dyDescent="0.15"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4:15" x14ac:dyDescent="0.15"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4:15" x14ac:dyDescent="0.15"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4:15" x14ac:dyDescent="0.15"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4:15" x14ac:dyDescent="0.15"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4:15" x14ac:dyDescent="0.15"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4:15" x14ac:dyDescent="0.15"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4:15" x14ac:dyDescent="0.15"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4:15" x14ac:dyDescent="0.15"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4:15" x14ac:dyDescent="0.15"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4:15" x14ac:dyDescent="0.15"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4:15" x14ac:dyDescent="0.15"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4:15" x14ac:dyDescent="0.15"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4:15" x14ac:dyDescent="0.15"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4:15" x14ac:dyDescent="0.15"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4:15" x14ac:dyDescent="0.15"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4:15" x14ac:dyDescent="0.15"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4:15" x14ac:dyDescent="0.15"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4:15" x14ac:dyDescent="0.15"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4:15" x14ac:dyDescent="0.15"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4:15" x14ac:dyDescent="0.15"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4:15" x14ac:dyDescent="0.15"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4:15" x14ac:dyDescent="0.15"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4:15" x14ac:dyDescent="0.15"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4:15" x14ac:dyDescent="0.15"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4:15" x14ac:dyDescent="0.15"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4:15" x14ac:dyDescent="0.15"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4:15" x14ac:dyDescent="0.15"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4:15" x14ac:dyDescent="0.15"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4:15" x14ac:dyDescent="0.15"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4:15" x14ac:dyDescent="0.15"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4:15" x14ac:dyDescent="0.15"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4:15" x14ac:dyDescent="0.15"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4:15" x14ac:dyDescent="0.15"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4:15" x14ac:dyDescent="0.15"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4:15" x14ac:dyDescent="0.15"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4:15" x14ac:dyDescent="0.15"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4:15" x14ac:dyDescent="0.15"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4:15" x14ac:dyDescent="0.15"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4:15" x14ac:dyDescent="0.15"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4:15" x14ac:dyDescent="0.15"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4:15" x14ac:dyDescent="0.15"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4:15" x14ac:dyDescent="0.15"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4:15" x14ac:dyDescent="0.15"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4:15" x14ac:dyDescent="0.15"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4:15" x14ac:dyDescent="0.15"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4:15" x14ac:dyDescent="0.15"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4:15" x14ac:dyDescent="0.15"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4:15" x14ac:dyDescent="0.15"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4:15" x14ac:dyDescent="0.15"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4:15" x14ac:dyDescent="0.15"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4:15" x14ac:dyDescent="0.15"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4:15" x14ac:dyDescent="0.15"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4:15" x14ac:dyDescent="0.15"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4:15" x14ac:dyDescent="0.15"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4:15" x14ac:dyDescent="0.15"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4:15" x14ac:dyDescent="0.15"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4:15" x14ac:dyDescent="0.15"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4:15" x14ac:dyDescent="0.15"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4:15" x14ac:dyDescent="0.15"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4:15" x14ac:dyDescent="0.15"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4:15" x14ac:dyDescent="0.15"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4:15" x14ac:dyDescent="0.15"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4:15" x14ac:dyDescent="0.15"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4:15" x14ac:dyDescent="0.15"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4:15" x14ac:dyDescent="0.15"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4:15" x14ac:dyDescent="0.15"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4:15" x14ac:dyDescent="0.15"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4:15" x14ac:dyDescent="0.15"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4:15" x14ac:dyDescent="0.15"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4:15" x14ac:dyDescent="0.15"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4:15" x14ac:dyDescent="0.15"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4:15" x14ac:dyDescent="0.15"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4:15" x14ac:dyDescent="0.15"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4:15" x14ac:dyDescent="0.15"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4:15" x14ac:dyDescent="0.15"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4:15" x14ac:dyDescent="0.15"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4:15" x14ac:dyDescent="0.15"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4:15" x14ac:dyDescent="0.15"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4:15" x14ac:dyDescent="0.15"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4:15" x14ac:dyDescent="0.15"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4:15" x14ac:dyDescent="0.15"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4:15" x14ac:dyDescent="0.15"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4:15" x14ac:dyDescent="0.15"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4:15" x14ac:dyDescent="0.15"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4:15" x14ac:dyDescent="0.15"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4:15" x14ac:dyDescent="0.15">
      <c r="D708" s="11"/>
      <c r="E708" s="11"/>
      <c r="F708" s="11"/>
      <c r="G708" s="11"/>
      <c r="H708" s="11"/>
      <c r="I708" s="11"/>
      <c r="J708" s="11"/>
      <c r="K708" s="11"/>
      <c r="L708" s="11"/>
    </row>
    <row r="709" spans="4:15" x14ac:dyDescent="0.15">
      <c r="D709" s="11"/>
      <c r="E709" s="11"/>
      <c r="F709" s="11"/>
      <c r="G709" s="11"/>
      <c r="H709" s="11"/>
      <c r="I709" s="11"/>
      <c r="J709" s="11"/>
      <c r="K709" s="11"/>
      <c r="L709" s="11"/>
    </row>
    <row r="710" spans="4:15" x14ac:dyDescent="0.15">
      <c r="D710" s="11"/>
      <c r="E710" s="11"/>
      <c r="F710" s="11"/>
      <c r="G710" s="11"/>
      <c r="H710" s="11"/>
      <c r="I710" s="11"/>
      <c r="J710" s="11"/>
      <c r="K710" s="11"/>
      <c r="L710" s="11"/>
    </row>
    <row r="711" spans="4:15" x14ac:dyDescent="0.15">
      <c r="D711" s="11"/>
      <c r="E711" s="11"/>
      <c r="F711" s="11"/>
      <c r="G711" s="11"/>
      <c r="H711" s="11"/>
      <c r="I711" s="11"/>
      <c r="J711" s="11"/>
      <c r="K711" s="11"/>
      <c r="L711" s="11"/>
    </row>
    <row r="712" spans="4:15" x14ac:dyDescent="0.15">
      <c r="D712" s="11"/>
      <c r="E712" s="11"/>
      <c r="F712" s="11"/>
      <c r="G712" s="11"/>
      <c r="H712" s="11"/>
      <c r="I712" s="11"/>
      <c r="J712" s="11"/>
      <c r="K712" s="11"/>
      <c r="L712" s="11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Sheet3</vt:lpstr>
    </vt:vector>
  </TitlesOfParts>
  <Company>Black &amp; Decker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RFox</dc:creator>
  <cp:lastModifiedBy>user</cp:lastModifiedBy>
  <dcterms:created xsi:type="dcterms:W3CDTF">2006-02-15T16:05:06Z</dcterms:created>
  <dcterms:modified xsi:type="dcterms:W3CDTF">2016-05-10T07:20:59Z</dcterms:modified>
</cp:coreProperties>
</file>